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4115" windowHeight="4620"/>
  </bookViews>
  <sheets>
    <sheet name="Hoja1" sheetId="1" r:id="rId1"/>
    <sheet name="Hoja2" sheetId="2" r:id="rId2"/>
    <sheet name="Hoja3" sheetId="3" r:id="rId3"/>
  </sheets>
  <definedNames>
    <definedName name="_xlnm.Print_Titles" localSheetId="0">Hoja1!$3:$3</definedName>
  </definedNames>
  <calcPr calcId="145621"/>
</workbook>
</file>

<file path=xl/calcChain.xml><?xml version="1.0" encoding="utf-8"?>
<calcChain xmlns="http://schemas.openxmlformats.org/spreadsheetml/2006/main">
  <c r="D99" i="1" l="1"/>
  <c r="D95" i="1"/>
  <c r="D91" i="1"/>
  <c r="D87" i="1"/>
  <c r="D83" i="1"/>
  <c r="D79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03" i="1"/>
  <c r="D11" i="1" l="1"/>
  <c r="D7" i="1"/>
  <c r="D4" i="1"/>
  <c r="D118" i="1" l="1"/>
  <c r="C118" i="1"/>
</calcChain>
</file>

<file path=xl/sharedStrings.xml><?xml version="1.0" encoding="utf-8"?>
<sst xmlns="http://schemas.openxmlformats.org/spreadsheetml/2006/main" count="51" uniqueCount="43">
  <si>
    <t>DESCRIBA LOS PROGRAMAS Y PROYECTOS GENERADOS A PARTID DE LA PRIORIZACIÓN PARTICIPATIVA DE LA INVWERSIÓN (PRESUPUESTO PARTICIPATIVO)</t>
  </si>
  <si>
    <t>MONTO PLANIFICADO</t>
  </si>
  <si>
    <t>MONTO EJECUTADO</t>
  </si>
  <si>
    <t>OBSERVACIONES</t>
  </si>
  <si>
    <t>MEDIO DE VERIFICACION</t>
  </si>
  <si>
    <t>% DE AVANCE DE LA IMPLEMENTACIÓN DE LA OBRA (0-25 26-50 51-75 76-100)</t>
  </si>
  <si>
    <t>OBRA</t>
  </si>
  <si>
    <t xml:space="preserve">OBRAS DE PRESUPUESTOS PARTICIPATIVOS </t>
  </si>
  <si>
    <t>ADOQUIN DECORATIVO EN ACERAS, CALLE JUAN MONTALVO DESDE ESCUELA ANTONIO AGUILAR HASTA INGRESO AL ESTADIO, BARRIO CENTRO, PARROQUIA CUMBAYA</t>
  </si>
  <si>
    <t>REHABILITACIÓN VARIOS PASAJES, BARRIO SAN PATRICIO, PARROQUIA DE CUMBAYA</t>
  </si>
  <si>
    <t>REHABILITACION PASAJE LA DELICIA DESDE CALLE SANTA CATALINA HACIA EL NORTE, BARRIO ROJAS, PARROQUIA DE CUMBAYA</t>
  </si>
  <si>
    <t>REHABILITACIÓN LA CALLE "ROSA ROBALINO" DESDE CALLE VICENTE ROCAFUERTE HASTA LA CALLE LOS ARUPOS, SECTOR SANTA ROSA CABECERA, PARROQUIA DE TUMBACO</t>
  </si>
  <si>
    <t>REHABILITACIÓN LA CALLE "LA CALLE JOSE VINUEZA DESDE LA UNIDAD EDUCATIVA TUMBACO (FIN DE ADOQUINADO) HASTA ABSCISA 0+150 HACIA EL PREDIO DE LA UNIVERSIDAD CENTRAL", SECTOR LA MORITA, PARROQUIA DE TUMBACO</t>
  </si>
  <si>
    <t>REHABILITACIÓN DE LA CALLE LUIS CORDERO DESDE FIN ADOQUINADO HASTA ABSCISA 0+150, BARRIO CHIVIQUI, PARROQUIA TUMBACO.</t>
  </si>
  <si>
    <t>REHABILITACIÓN DE LA CALLE (SAN JUAN)E11, DESDE CALLE SAN FRANCISCO DE LA TOLA GRANDE (JUAN DE LARREA) HASTA CALLE MARIANO JARAMILLO, BARRIO TOLA GRANDE (EL ARENAL), PARROQUIA TUMBACO.</t>
  </si>
  <si>
    <t>REHABILITACIÓN DE LA CALLE LEOPOLDO BENITES VINUEZA DESDE LA CALLE MIGUEL ASTURIAS HASTA LA ABSISA +350, SECTOR PLAZAPAMBA, PARROQUIA DE TUMBACO</t>
  </si>
  <si>
    <t>REHABILITACIÓN CALLE PATRICIO ROMERO DESDE CALLE JOSE BUSTAMANTE HASTA CALLE JOSE GALLARDO, BARRIO CHICHE, PARROQUIA DE PUEMBO</t>
  </si>
  <si>
    <t>REHABILITACIÓN CALLE JOSE GALLARDO III ETAPA, DESDE CALLE S/N HASTA ABSC.0+200, BARRIO CHICHE, PARROQUIA DE PUEMBO</t>
  </si>
  <si>
    <t>REHABILITACIÓN DE LA CALLE SAN MATEO (II ETAPA) DESDE CULMINACIÓN DE ADOQUINADO I ETAPA HASTA CALLE QUITO (LINEA FERREA), SECTOR DE OYAMBARO, PARROQUIA DE YARUQUI.</t>
  </si>
  <si>
    <t>REHABILITACIÓN DE LA CALLE S/N DESDE LA CALLE INTEROCEANICA HASTA ABSISA +1310, SECTOR LA VIRGINIA, PARROQUIA DE PIFO</t>
  </si>
  <si>
    <t>REHABILITACIÓN DE LA CALLE S/N DESDE LA CALLE S11 (ITULCACHI) HASTA ABSISA +870, SECTOR LA COCHA, PARROQUIA DE PIFO</t>
  </si>
  <si>
    <t>REHABILITACIÓN DE LA CALLE TNT. HUGO ORTIZ DESDE CALLE LUIS PALLARES HASTA CALE FELICISIMO VEGA ,BARRIO DE CHAUPI ESTANCIA PARROQUIA DE YARUQUI,</t>
  </si>
  <si>
    <t>CONSTRUCCIÓN EQUIPAMIENTO RECREATIVO, EN LA COMUNA LEOPOLDO CHAVEZ, PARROQUIA TUMBACO</t>
  </si>
  <si>
    <t>CONSTRUCCION DE CERRAMIENTO E INSTALACIÓN DE JUEGOS INCLUSIVOS EN EL PREDIO EN RELLENO DE QUEBRADA, BARRIO TOLA CHICA 1, PARROQUIA DE TUMBACO</t>
  </si>
  <si>
    <t>II ETAPA PARQUE INCLUSIVO DE TABABELA, BARRIO CENTRO</t>
  </si>
  <si>
    <t>TRABAJOS COMPLEMENTARIOS EN ESTADIO, PARQUE DE CHECA, II ETAPA, BARRIO SELVA ALEGRE, PARROQUIA DE CHECA.</t>
  </si>
  <si>
    <t>REHABILITACIÓN AREA COMUNAL BARRIO URAPAMBA, PARROQUIA DE EL QUINCHE</t>
  </si>
  <si>
    <t>TRABAJOS COMPLEMENTARIOS EN PARQUE DEPORTIVO DE EL QUINCHE, BARRIO LA CRUZ, PARROQUIA DE EL QUINCHE</t>
  </si>
  <si>
    <t>AMPLIACION CASA CENTRO DEL ADULTO MAYOR MARIA AUXILIADORA, COMUNA DE LUMBISI, PARROQUIA DE CUMBAYA</t>
  </si>
  <si>
    <t>CONSTRUCCION DE ACCESO AL PREDIO DE LA ASOC. DE MUJERES DE CUMBAYA POR LA CALLE FCO DE ORELLANA, BARRIO CENTRO, PARROQUIA DE CUMBAY</t>
  </si>
  <si>
    <t>REHABILITACIÓN AULA (ADULTO MAYOR), PARQUE EL CAMPAMENTO, PARROQUIA DE PUEMBO</t>
  </si>
  <si>
    <t>CONSTRUCCIÓN EQUIPAMIENTO RECREATIVO, BARRIO LA FLORIDA DE CHANTAG, PARROQUIA PIFO</t>
  </si>
  <si>
    <t>CONSTRUCCION DE GUAGUA CENTRO, BARRIO CENTRO, PARROQUIA DE TABABELA</t>
  </si>
  <si>
    <t>REHABILITACIÓN DE LA CASA COMUNAL DE LA COMUNA LA ESPERANZA, PARROQUIA EL QUINCHE</t>
  </si>
  <si>
    <t>ARQ. CARLOS GUERRA</t>
  </si>
  <si>
    <t>Director de Gestión del Territorio</t>
  </si>
  <si>
    <t>ADMINISTRACION ZONAL TUMBACO</t>
  </si>
  <si>
    <t>El monto ejecutado supera el monto planificado porque esta obra forma parte de un proceso de empaquetamiento de obras, y la normativa permite realizar incrementos y decrementos entre las obras mientras no se supere el monto del proceso.</t>
  </si>
  <si>
    <t>Esta obra no se ejecutó por inconvenientes de carácter legal, fue cambiada mediante asamblea para ejecutar en el año 2019.</t>
  </si>
  <si>
    <r>
      <rPr>
        <sz val="8"/>
        <color rgb="FFFF0000"/>
        <rFont val="Arial"/>
        <family val="2"/>
      </rPr>
      <t>COGESTIÓN</t>
    </r>
    <r>
      <rPr>
        <sz val="8"/>
        <color theme="1"/>
        <rFont val="Arial"/>
        <family val="2"/>
      </rPr>
      <t>/REHABILITACIÓN DE LA CALLE SIN NOMBRE DESDE LA INTEROCEÁNICA A LA ABSCISA +1310, SECTOR LA VIRGINIA, PARROQUIA PIFO</t>
    </r>
  </si>
  <si>
    <r>
      <rPr>
        <sz val="8"/>
        <color rgb="FFFF0000"/>
        <rFont val="Arial"/>
        <family val="2"/>
      </rPr>
      <t>COGESTIÓN</t>
    </r>
    <r>
      <rPr>
        <sz val="8"/>
        <color theme="1"/>
        <rFont val="Arial"/>
        <family val="2"/>
      </rPr>
      <t>/REHABILITACIÓN DE LA CALLE SIN NOMBRE DESDE LA CALLE S11 (ITULCACHI) HASTA ABSCISA +870, SECTOR LA COCHA, PARROQUIA PIFO</t>
    </r>
  </si>
  <si>
    <r>
      <rPr>
        <sz val="8"/>
        <color rgb="FFFF0000"/>
        <rFont val="Arial"/>
        <family val="2"/>
      </rPr>
      <t>COGESTIÓN</t>
    </r>
    <r>
      <rPr>
        <sz val="8"/>
        <rFont val="Arial"/>
        <family val="2"/>
      </rPr>
      <t>/REHABILITACIÓN DE LA CALLE TNT. HUGO ORTÍZ DESDE LA CALLE LUIS PALLARES HASTA LA CALLE FELICISIMO VEGA, BARRIO CHAUPI ESTANCIA, PARROQUIA YARUQUÍ</t>
    </r>
  </si>
  <si>
    <t>DETALLE DE OBRAS DE PRESUPUESTOS PARTICIPATIVOS ADMINISTRACION ZOANL TUMBACO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</si>
</sst>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i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" fontId="4" fillId="0" borderId="0" xfId="0" applyNumberFormat="1" applyFont="1" applyBorder="1"/>
    <xf numFmtId="4" fontId="0" fillId="0" borderId="0" xfId="0" applyNumberFormat="1" applyBorder="1"/>
    <xf numFmtId="4" fontId="4" fillId="0" borderId="0" xfId="0" applyNumberFormat="1" applyFont="1" applyFill="1" applyBorder="1"/>
    <xf numFmtId="0" fontId="0" fillId="0" borderId="0" xfId="0" applyFill="1" applyBorder="1"/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0" fontId="3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0" fillId="0" borderId="0" xfId="0" applyNumberFormat="1"/>
    <xf numFmtId="164" fontId="3" fillId="0" borderId="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0" fontId="5" fillId="2" borderId="3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119</xdr:row>
      <xdr:rowOff>19050</xdr:rowOff>
    </xdr:from>
    <xdr:to>
      <xdr:col>3</xdr:col>
      <xdr:colOff>876300</xdr:colOff>
      <xdr:row>125</xdr:row>
      <xdr:rowOff>180975</xdr:rowOff>
    </xdr:to>
    <xdr:sp macro="" textlink="">
      <xdr:nvSpPr>
        <xdr:cNvPr id="2" name="1 Rectángulo"/>
        <xdr:cNvSpPr/>
      </xdr:nvSpPr>
      <xdr:spPr>
        <a:xfrm>
          <a:off x="3838575" y="25298400"/>
          <a:ext cx="2781300" cy="13049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6"/>
  <sheetViews>
    <sheetView tabSelected="1" view="pageBreakPreview" zoomScale="80" zoomScaleNormal="100" zoomScaleSheetLayoutView="80" workbookViewId="0">
      <pane ySplit="3" topLeftCell="A4" activePane="bottomLeft" state="frozen"/>
      <selection pane="bottomLeft" activeCell="C4" sqref="C4:C6"/>
    </sheetView>
  </sheetViews>
  <sheetFormatPr baseColWidth="10" defaultRowHeight="15" x14ac:dyDescent="0.25"/>
  <cols>
    <col min="1" max="1" width="28.7109375" customWidth="1"/>
    <col min="2" max="2" width="28.7109375" style="2" customWidth="1"/>
    <col min="3" max="3" width="25.85546875" customWidth="1"/>
    <col min="4" max="4" width="24.7109375" customWidth="1"/>
    <col min="5" max="5" width="28.7109375" customWidth="1"/>
    <col min="6" max="6" width="37.7109375" customWidth="1"/>
    <col min="7" max="7" width="28.7109375" customWidth="1"/>
  </cols>
  <sheetData>
    <row r="1" spans="1:7" ht="21" x14ac:dyDescent="0.35">
      <c r="A1" s="37" t="s">
        <v>42</v>
      </c>
      <c r="B1" s="37"/>
      <c r="C1" s="37"/>
      <c r="D1" s="37"/>
      <c r="E1" s="37"/>
      <c r="F1" s="37"/>
      <c r="G1" s="37"/>
    </row>
    <row r="2" spans="1:7" ht="15.75" thickBot="1" x14ac:dyDescent="0.3">
      <c r="F2" s="20"/>
    </row>
    <row r="3" spans="1:7" ht="57.75" customHeight="1" thickBot="1" x14ac:dyDescent="0.3">
      <c r="A3" s="15" t="s">
        <v>0</v>
      </c>
      <c r="B3" s="15" t="s">
        <v>6</v>
      </c>
      <c r="C3" s="15" t="s">
        <v>1</v>
      </c>
      <c r="D3" s="16" t="s">
        <v>2</v>
      </c>
      <c r="E3" s="15" t="s">
        <v>5</v>
      </c>
      <c r="F3" s="15" t="s">
        <v>3</v>
      </c>
      <c r="G3" s="17" t="s">
        <v>4</v>
      </c>
    </row>
    <row r="4" spans="1:7" ht="40.5" customHeight="1" x14ac:dyDescent="0.25">
      <c r="A4" s="27" t="s">
        <v>7</v>
      </c>
      <c r="B4" s="23" t="s">
        <v>8</v>
      </c>
      <c r="C4" s="30">
        <v>10436</v>
      </c>
      <c r="D4" s="30">
        <f>10704.69*1.12</f>
        <v>11989.252800000002</v>
      </c>
      <c r="E4" s="31">
        <v>1</v>
      </c>
      <c r="F4" s="30" t="s">
        <v>37</v>
      </c>
      <c r="G4" s="33"/>
    </row>
    <row r="5" spans="1:7" ht="40.5" customHeight="1" x14ac:dyDescent="0.25">
      <c r="A5" s="28"/>
      <c r="B5" s="22"/>
      <c r="C5" s="24"/>
      <c r="D5" s="24"/>
      <c r="E5" s="32"/>
      <c r="F5" s="24"/>
      <c r="G5" s="34"/>
    </row>
    <row r="6" spans="1:7" ht="40.5" customHeight="1" x14ac:dyDescent="0.25">
      <c r="A6" s="28"/>
      <c r="B6" s="22"/>
      <c r="C6" s="24"/>
      <c r="D6" s="24"/>
      <c r="E6" s="32"/>
      <c r="F6" s="24"/>
      <c r="G6" s="34"/>
    </row>
    <row r="7" spans="1:7" x14ac:dyDescent="0.25">
      <c r="A7" s="28"/>
      <c r="B7" s="22" t="s">
        <v>9</v>
      </c>
      <c r="C7" s="24">
        <v>90359.89</v>
      </c>
      <c r="D7" s="35">
        <f>68076.04*1.12</f>
        <v>76245.164799999999</v>
      </c>
      <c r="E7" s="32">
        <v>1</v>
      </c>
      <c r="F7" s="24"/>
      <c r="G7" s="34"/>
    </row>
    <row r="8" spans="1:7" x14ac:dyDescent="0.25">
      <c r="A8" s="28"/>
      <c r="B8" s="22"/>
      <c r="C8" s="24"/>
      <c r="D8" s="36"/>
      <c r="E8" s="32"/>
      <c r="F8" s="24"/>
      <c r="G8" s="34"/>
    </row>
    <row r="9" spans="1:7" x14ac:dyDescent="0.25">
      <c r="A9" s="28"/>
      <c r="B9" s="22"/>
      <c r="C9" s="24"/>
      <c r="D9" s="36"/>
      <c r="E9" s="32"/>
      <c r="F9" s="24"/>
      <c r="G9" s="34"/>
    </row>
    <row r="10" spans="1:7" ht="1.5" customHeight="1" x14ac:dyDescent="0.25">
      <c r="A10" s="28"/>
      <c r="B10" s="22"/>
      <c r="C10" s="24"/>
      <c r="D10" s="30"/>
      <c r="E10" s="32"/>
      <c r="F10" s="24"/>
      <c r="G10" s="34"/>
    </row>
    <row r="11" spans="1:7" ht="28.5" customHeight="1" x14ac:dyDescent="0.25">
      <c r="A11" s="28"/>
      <c r="B11" s="22" t="s">
        <v>10</v>
      </c>
      <c r="C11" s="24">
        <v>12295.15</v>
      </c>
      <c r="D11" s="35">
        <f>12058.71*1.12</f>
        <v>13505.7552</v>
      </c>
      <c r="E11" s="32">
        <v>1</v>
      </c>
      <c r="F11" s="24" t="s">
        <v>37</v>
      </c>
      <c r="G11" s="34"/>
    </row>
    <row r="12" spans="1:7" ht="28.5" customHeight="1" x14ac:dyDescent="0.25">
      <c r="A12" s="28"/>
      <c r="B12" s="22"/>
      <c r="C12" s="24"/>
      <c r="D12" s="36"/>
      <c r="E12" s="32"/>
      <c r="F12" s="24"/>
      <c r="G12" s="34"/>
    </row>
    <row r="13" spans="1:7" ht="28.5" customHeight="1" x14ac:dyDescent="0.25">
      <c r="A13" s="28"/>
      <c r="B13" s="22"/>
      <c r="C13" s="24"/>
      <c r="D13" s="36"/>
      <c r="E13" s="32"/>
      <c r="F13" s="24"/>
      <c r="G13" s="34"/>
    </row>
    <row r="14" spans="1:7" ht="28.5" customHeight="1" x14ac:dyDescent="0.25">
      <c r="A14" s="28"/>
      <c r="B14" s="22"/>
      <c r="C14" s="24"/>
      <c r="D14" s="30"/>
      <c r="E14" s="32"/>
      <c r="F14" s="24"/>
      <c r="G14" s="34"/>
    </row>
    <row r="15" spans="1:7" ht="28.5" customHeight="1" x14ac:dyDescent="0.25">
      <c r="A15" s="28"/>
      <c r="B15" s="22" t="s">
        <v>11</v>
      </c>
      <c r="C15" s="24">
        <v>32134.99</v>
      </c>
      <c r="D15" s="35">
        <f>32561.65*1.12</f>
        <v>36469.048000000003</v>
      </c>
      <c r="E15" s="32">
        <v>1</v>
      </c>
      <c r="F15" s="24" t="s">
        <v>37</v>
      </c>
      <c r="G15" s="34"/>
    </row>
    <row r="16" spans="1:7" ht="28.5" customHeight="1" x14ac:dyDescent="0.25">
      <c r="A16" s="28"/>
      <c r="B16" s="22"/>
      <c r="C16" s="24"/>
      <c r="D16" s="36"/>
      <c r="E16" s="32"/>
      <c r="F16" s="24"/>
      <c r="G16" s="34"/>
    </row>
    <row r="17" spans="1:7" ht="28.5" customHeight="1" x14ac:dyDescent="0.25">
      <c r="A17" s="28"/>
      <c r="B17" s="22"/>
      <c r="C17" s="24"/>
      <c r="D17" s="36"/>
      <c r="E17" s="32"/>
      <c r="F17" s="24"/>
      <c r="G17" s="34"/>
    </row>
    <row r="18" spans="1:7" ht="28.5" customHeight="1" x14ac:dyDescent="0.25">
      <c r="A18" s="28"/>
      <c r="B18" s="22"/>
      <c r="C18" s="24"/>
      <c r="D18" s="30"/>
      <c r="E18" s="32"/>
      <c r="F18" s="24"/>
      <c r="G18" s="34"/>
    </row>
    <row r="19" spans="1:7" ht="27" customHeight="1" x14ac:dyDescent="0.25">
      <c r="A19" s="28"/>
      <c r="B19" s="22" t="s">
        <v>12</v>
      </c>
      <c r="C19" s="24">
        <v>49146.99</v>
      </c>
      <c r="D19" s="35">
        <f>40011.56*1.12</f>
        <v>44812.947200000002</v>
      </c>
      <c r="E19" s="32">
        <v>1</v>
      </c>
      <c r="F19" s="24"/>
      <c r="G19" s="34"/>
    </row>
    <row r="20" spans="1:7" ht="27" customHeight="1" x14ac:dyDescent="0.25">
      <c r="A20" s="28"/>
      <c r="B20" s="22"/>
      <c r="C20" s="24"/>
      <c r="D20" s="36"/>
      <c r="E20" s="32"/>
      <c r="F20" s="24"/>
      <c r="G20" s="34"/>
    </row>
    <row r="21" spans="1:7" ht="27" customHeight="1" x14ac:dyDescent="0.25">
      <c r="A21" s="28"/>
      <c r="B21" s="22"/>
      <c r="C21" s="24"/>
      <c r="D21" s="36"/>
      <c r="E21" s="32"/>
      <c r="F21" s="24"/>
      <c r="G21" s="34"/>
    </row>
    <row r="22" spans="1:7" ht="27" customHeight="1" x14ac:dyDescent="0.25">
      <c r="A22" s="28"/>
      <c r="B22" s="22"/>
      <c r="C22" s="24"/>
      <c r="D22" s="30"/>
      <c r="E22" s="32"/>
      <c r="F22" s="24"/>
      <c r="G22" s="34"/>
    </row>
    <row r="23" spans="1:7" x14ac:dyDescent="0.25">
      <c r="A23" s="28"/>
      <c r="B23" s="22" t="s">
        <v>13</v>
      </c>
      <c r="C23" s="24">
        <v>44194.28</v>
      </c>
      <c r="D23" s="24">
        <f>39459.18*1.12</f>
        <v>44194.281600000002</v>
      </c>
      <c r="E23" s="32">
        <v>1</v>
      </c>
      <c r="F23" s="24"/>
      <c r="G23" s="34"/>
    </row>
    <row r="24" spans="1:7" x14ac:dyDescent="0.25">
      <c r="A24" s="28"/>
      <c r="B24" s="22"/>
      <c r="C24" s="24"/>
      <c r="D24" s="24"/>
      <c r="E24" s="32"/>
      <c r="F24" s="24"/>
      <c r="G24" s="34"/>
    </row>
    <row r="25" spans="1:7" x14ac:dyDescent="0.25">
      <c r="A25" s="28"/>
      <c r="B25" s="22"/>
      <c r="C25" s="24"/>
      <c r="D25" s="24"/>
      <c r="E25" s="32"/>
      <c r="F25" s="24"/>
      <c r="G25" s="34"/>
    </row>
    <row r="26" spans="1:7" x14ac:dyDescent="0.25">
      <c r="A26" s="28"/>
      <c r="B26" s="22"/>
      <c r="C26" s="24"/>
      <c r="D26" s="24"/>
      <c r="E26" s="32"/>
      <c r="F26" s="24"/>
      <c r="G26" s="34"/>
    </row>
    <row r="27" spans="1:7" ht="21.75" customHeight="1" x14ac:dyDescent="0.25">
      <c r="A27" s="28"/>
      <c r="B27" s="22" t="s">
        <v>14</v>
      </c>
      <c r="C27" s="24">
        <v>66951.929999999993</v>
      </c>
      <c r="D27" s="24">
        <f>78257.16*1.12</f>
        <v>87648.01920000001</v>
      </c>
      <c r="E27" s="32">
        <v>1</v>
      </c>
      <c r="F27" s="24" t="s">
        <v>37</v>
      </c>
      <c r="G27" s="34"/>
    </row>
    <row r="28" spans="1:7" ht="21.75" customHeight="1" x14ac:dyDescent="0.25">
      <c r="A28" s="28"/>
      <c r="B28" s="22"/>
      <c r="C28" s="24"/>
      <c r="D28" s="24"/>
      <c r="E28" s="32"/>
      <c r="F28" s="24"/>
      <c r="G28" s="34"/>
    </row>
    <row r="29" spans="1:7" ht="21.75" customHeight="1" x14ac:dyDescent="0.25">
      <c r="A29" s="28"/>
      <c r="B29" s="22"/>
      <c r="C29" s="24"/>
      <c r="D29" s="24"/>
      <c r="E29" s="32"/>
      <c r="F29" s="24"/>
      <c r="G29" s="34"/>
    </row>
    <row r="30" spans="1:7" ht="21.75" customHeight="1" x14ac:dyDescent="0.25">
      <c r="A30" s="28"/>
      <c r="B30" s="22"/>
      <c r="C30" s="24"/>
      <c r="D30" s="24"/>
      <c r="E30" s="32"/>
      <c r="F30" s="24"/>
      <c r="G30" s="34"/>
    </row>
    <row r="31" spans="1:7" ht="17.25" customHeight="1" x14ac:dyDescent="0.25">
      <c r="A31" s="28"/>
      <c r="B31" s="22" t="s">
        <v>15</v>
      </c>
      <c r="C31" s="24">
        <v>97723.99</v>
      </c>
      <c r="D31" s="24">
        <f>60943.81*1.12</f>
        <v>68257.067200000005</v>
      </c>
      <c r="E31" s="32">
        <v>1</v>
      </c>
      <c r="F31" s="24"/>
      <c r="G31" s="34"/>
    </row>
    <row r="32" spans="1:7" ht="17.25" customHeight="1" x14ac:dyDescent="0.25">
      <c r="A32" s="28"/>
      <c r="B32" s="22"/>
      <c r="C32" s="24"/>
      <c r="D32" s="24"/>
      <c r="E32" s="32"/>
      <c r="F32" s="24"/>
      <c r="G32" s="34"/>
    </row>
    <row r="33" spans="1:7" ht="17.25" customHeight="1" x14ac:dyDescent="0.25">
      <c r="A33" s="28"/>
      <c r="B33" s="22"/>
      <c r="C33" s="24"/>
      <c r="D33" s="24"/>
      <c r="E33" s="32"/>
      <c r="F33" s="24"/>
      <c r="G33" s="34"/>
    </row>
    <row r="34" spans="1:7" ht="20.25" customHeight="1" x14ac:dyDescent="0.25">
      <c r="A34" s="28"/>
      <c r="B34" s="22"/>
      <c r="C34" s="24"/>
      <c r="D34" s="24"/>
      <c r="E34" s="32"/>
      <c r="F34" s="24"/>
      <c r="G34" s="34"/>
    </row>
    <row r="35" spans="1:7" x14ac:dyDescent="0.25">
      <c r="A35" s="28"/>
      <c r="B35" s="22" t="s">
        <v>16</v>
      </c>
      <c r="C35" s="24">
        <v>105560.57</v>
      </c>
      <c r="D35" s="24">
        <f>80120.05*1.12</f>
        <v>89734.456000000006</v>
      </c>
      <c r="E35" s="32">
        <v>1</v>
      </c>
      <c r="F35" s="24"/>
      <c r="G35" s="34"/>
    </row>
    <row r="36" spans="1:7" x14ac:dyDescent="0.25">
      <c r="A36" s="28"/>
      <c r="B36" s="22"/>
      <c r="C36" s="24"/>
      <c r="D36" s="24"/>
      <c r="E36" s="32"/>
      <c r="F36" s="24"/>
      <c r="G36" s="34"/>
    </row>
    <row r="37" spans="1:7" x14ac:dyDescent="0.25">
      <c r="A37" s="28"/>
      <c r="B37" s="22"/>
      <c r="C37" s="24"/>
      <c r="D37" s="24"/>
      <c r="E37" s="32"/>
      <c r="F37" s="24"/>
      <c r="G37" s="34"/>
    </row>
    <row r="38" spans="1:7" x14ac:dyDescent="0.25">
      <c r="A38" s="28"/>
      <c r="B38" s="22"/>
      <c r="C38" s="24"/>
      <c r="D38" s="24"/>
      <c r="E38" s="32"/>
      <c r="F38" s="24"/>
      <c r="G38" s="34"/>
    </row>
    <row r="39" spans="1:7" x14ac:dyDescent="0.25">
      <c r="A39" s="28"/>
      <c r="B39" s="22" t="s">
        <v>17</v>
      </c>
      <c r="C39" s="24">
        <v>55250.98</v>
      </c>
      <c r="D39" s="24">
        <f>48720.46*1.12</f>
        <v>54566.915200000003</v>
      </c>
      <c r="E39" s="32">
        <v>1</v>
      </c>
      <c r="F39" s="24"/>
      <c r="G39" s="34"/>
    </row>
    <row r="40" spans="1:7" x14ac:dyDescent="0.25">
      <c r="A40" s="28"/>
      <c r="B40" s="22"/>
      <c r="C40" s="24"/>
      <c r="D40" s="24"/>
      <c r="E40" s="32"/>
      <c r="F40" s="24"/>
      <c r="G40" s="34"/>
    </row>
    <row r="41" spans="1:7" x14ac:dyDescent="0.25">
      <c r="A41" s="28"/>
      <c r="B41" s="22"/>
      <c r="C41" s="24"/>
      <c r="D41" s="24"/>
      <c r="E41" s="32"/>
      <c r="F41" s="24"/>
      <c r="G41" s="34"/>
    </row>
    <row r="42" spans="1:7" x14ac:dyDescent="0.25">
      <c r="A42" s="28"/>
      <c r="B42" s="22"/>
      <c r="C42" s="24"/>
      <c r="D42" s="24"/>
      <c r="E42" s="32"/>
      <c r="F42" s="24"/>
      <c r="G42" s="34"/>
    </row>
    <row r="43" spans="1:7" ht="29.25" customHeight="1" x14ac:dyDescent="0.25">
      <c r="A43" s="28"/>
      <c r="B43" s="22" t="s">
        <v>18</v>
      </c>
      <c r="C43" s="24">
        <v>119038.17</v>
      </c>
      <c r="D43" s="24">
        <f>105256.4*1.12</f>
        <v>117887.16800000001</v>
      </c>
      <c r="E43" s="32">
        <v>1</v>
      </c>
      <c r="F43" s="24"/>
      <c r="G43" s="34"/>
    </row>
    <row r="44" spans="1:7" ht="29.25" customHeight="1" x14ac:dyDescent="0.25">
      <c r="A44" s="28"/>
      <c r="B44" s="22"/>
      <c r="C44" s="24"/>
      <c r="D44" s="24"/>
      <c r="E44" s="32"/>
      <c r="F44" s="24"/>
      <c r="G44" s="34"/>
    </row>
    <row r="45" spans="1:7" ht="29.25" customHeight="1" x14ac:dyDescent="0.25">
      <c r="A45" s="28"/>
      <c r="B45" s="22"/>
      <c r="C45" s="24"/>
      <c r="D45" s="24"/>
      <c r="E45" s="32"/>
      <c r="F45" s="24"/>
      <c r="G45" s="34"/>
    </row>
    <row r="46" spans="1:7" ht="29.25" customHeight="1" x14ac:dyDescent="0.25">
      <c r="A46" s="28"/>
      <c r="B46" s="22"/>
      <c r="C46" s="24"/>
      <c r="D46" s="24"/>
      <c r="E46" s="32"/>
      <c r="F46" s="24"/>
      <c r="G46" s="34"/>
    </row>
    <row r="47" spans="1:7" ht="27" customHeight="1" x14ac:dyDescent="0.25">
      <c r="A47" s="28"/>
      <c r="B47" s="22" t="s">
        <v>19</v>
      </c>
      <c r="C47" s="24">
        <v>110195.9</v>
      </c>
      <c r="D47" s="24">
        <f>98398.19*1.12</f>
        <v>110205.97280000002</v>
      </c>
      <c r="E47" s="32">
        <v>1</v>
      </c>
      <c r="F47" s="24" t="s">
        <v>37</v>
      </c>
      <c r="G47" s="34"/>
    </row>
    <row r="48" spans="1:7" ht="27" customHeight="1" x14ac:dyDescent="0.25">
      <c r="A48" s="28"/>
      <c r="B48" s="22"/>
      <c r="C48" s="24"/>
      <c r="D48" s="24"/>
      <c r="E48" s="32"/>
      <c r="F48" s="24"/>
      <c r="G48" s="34"/>
    </row>
    <row r="49" spans="1:7" ht="27" customHeight="1" x14ac:dyDescent="0.25">
      <c r="A49" s="28"/>
      <c r="B49" s="22"/>
      <c r="C49" s="24"/>
      <c r="D49" s="24"/>
      <c r="E49" s="32"/>
      <c r="F49" s="24"/>
      <c r="G49" s="34"/>
    </row>
    <row r="50" spans="1:7" ht="27" customHeight="1" x14ac:dyDescent="0.25">
      <c r="A50" s="28"/>
      <c r="B50" s="22"/>
      <c r="C50" s="24"/>
      <c r="D50" s="24"/>
      <c r="E50" s="32"/>
      <c r="F50" s="24"/>
      <c r="G50" s="34"/>
    </row>
    <row r="51" spans="1:7" x14ac:dyDescent="0.25">
      <c r="A51" s="28"/>
      <c r="B51" s="22" t="s">
        <v>20</v>
      </c>
      <c r="C51" s="24">
        <v>90917.119999999995</v>
      </c>
      <c r="D51" s="24">
        <f>81176*1.12</f>
        <v>90917.12000000001</v>
      </c>
      <c r="E51" s="32">
        <v>1</v>
      </c>
      <c r="F51" s="24"/>
      <c r="G51" s="34"/>
    </row>
    <row r="52" spans="1:7" x14ac:dyDescent="0.25">
      <c r="A52" s="28"/>
      <c r="B52" s="22"/>
      <c r="C52" s="24"/>
      <c r="D52" s="24"/>
      <c r="E52" s="32"/>
      <c r="F52" s="24"/>
      <c r="G52" s="34"/>
    </row>
    <row r="53" spans="1:7" x14ac:dyDescent="0.25">
      <c r="A53" s="28"/>
      <c r="B53" s="22"/>
      <c r="C53" s="24"/>
      <c r="D53" s="24"/>
      <c r="E53" s="32"/>
      <c r="F53" s="24"/>
      <c r="G53" s="34"/>
    </row>
    <row r="54" spans="1:7" x14ac:dyDescent="0.25">
      <c r="A54" s="28"/>
      <c r="B54" s="22"/>
      <c r="C54" s="24"/>
      <c r="D54" s="24"/>
      <c r="E54" s="32"/>
      <c r="F54" s="24"/>
      <c r="G54" s="34"/>
    </row>
    <row r="55" spans="1:7" ht="21.75" customHeight="1" x14ac:dyDescent="0.25">
      <c r="A55" s="28"/>
      <c r="B55" s="22" t="s">
        <v>21</v>
      </c>
      <c r="C55" s="24">
        <v>80000</v>
      </c>
      <c r="D55" s="24">
        <f>71428.57*1.12</f>
        <v>79999.998400000011</v>
      </c>
      <c r="E55" s="32">
        <v>1</v>
      </c>
      <c r="F55" s="24"/>
      <c r="G55" s="34"/>
    </row>
    <row r="56" spans="1:7" ht="21.75" customHeight="1" x14ac:dyDescent="0.25">
      <c r="A56" s="28"/>
      <c r="B56" s="22"/>
      <c r="C56" s="24"/>
      <c r="D56" s="24"/>
      <c r="E56" s="32"/>
      <c r="F56" s="24"/>
      <c r="G56" s="34"/>
    </row>
    <row r="57" spans="1:7" ht="21.75" customHeight="1" x14ac:dyDescent="0.25">
      <c r="A57" s="28"/>
      <c r="B57" s="22"/>
      <c r="C57" s="24"/>
      <c r="D57" s="24"/>
      <c r="E57" s="32"/>
      <c r="F57" s="24"/>
      <c r="G57" s="34"/>
    </row>
    <row r="58" spans="1:7" ht="21.75" customHeight="1" x14ac:dyDescent="0.25">
      <c r="A58" s="28"/>
      <c r="B58" s="22"/>
      <c r="C58" s="24"/>
      <c r="D58" s="24"/>
      <c r="E58" s="32"/>
      <c r="F58" s="24"/>
      <c r="G58" s="34"/>
    </row>
    <row r="59" spans="1:7" x14ac:dyDescent="0.25">
      <c r="A59" s="28"/>
      <c r="B59" s="22" t="s">
        <v>22</v>
      </c>
      <c r="C59" s="24">
        <v>39883.65</v>
      </c>
      <c r="D59" s="24">
        <f>35214.53*1.12</f>
        <v>39440.2736</v>
      </c>
      <c r="E59" s="32">
        <v>1</v>
      </c>
      <c r="F59" s="24"/>
      <c r="G59" s="34"/>
    </row>
    <row r="60" spans="1:7" x14ac:dyDescent="0.25">
      <c r="A60" s="28"/>
      <c r="B60" s="22"/>
      <c r="C60" s="24"/>
      <c r="D60" s="24"/>
      <c r="E60" s="32"/>
      <c r="F60" s="24"/>
      <c r="G60" s="34"/>
    </row>
    <row r="61" spans="1:7" x14ac:dyDescent="0.25">
      <c r="A61" s="28"/>
      <c r="B61" s="22"/>
      <c r="C61" s="24"/>
      <c r="D61" s="24"/>
      <c r="E61" s="32"/>
      <c r="F61" s="24"/>
      <c r="G61" s="34"/>
    </row>
    <row r="62" spans="1:7" x14ac:dyDescent="0.25">
      <c r="A62" s="28"/>
      <c r="B62" s="22"/>
      <c r="C62" s="24"/>
      <c r="D62" s="24"/>
      <c r="E62" s="32"/>
      <c r="F62" s="24"/>
      <c r="G62" s="34"/>
    </row>
    <row r="63" spans="1:7" ht="24.75" customHeight="1" x14ac:dyDescent="0.25">
      <c r="A63" s="28"/>
      <c r="B63" s="22" t="s">
        <v>23</v>
      </c>
      <c r="C63" s="24">
        <v>22640.91</v>
      </c>
      <c r="D63" s="24">
        <f>20156.43*1.12</f>
        <v>22575.201600000004</v>
      </c>
      <c r="E63" s="32">
        <v>1</v>
      </c>
      <c r="F63" s="24"/>
      <c r="G63" s="34"/>
    </row>
    <row r="64" spans="1:7" ht="24.75" customHeight="1" x14ac:dyDescent="0.25">
      <c r="A64" s="28"/>
      <c r="B64" s="22"/>
      <c r="C64" s="24"/>
      <c r="D64" s="24"/>
      <c r="E64" s="32"/>
      <c r="F64" s="24"/>
      <c r="G64" s="34"/>
    </row>
    <row r="65" spans="1:7" ht="24.75" customHeight="1" x14ac:dyDescent="0.25">
      <c r="A65" s="28"/>
      <c r="B65" s="22"/>
      <c r="C65" s="24"/>
      <c r="D65" s="24"/>
      <c r="E65" s="32"/>
      <c r="F65" s="24"/>
      <c r="G65" s="34"/>
    </row>
    <row r="66" spans="1:7" ht="24.75" customHeight="1" x14ac:dyDescent="0.25">
      <c r="A66" s="28"/>
      <c r="B66" s="22"/>
      <c r="C66" s="24"/>
      <c r="D66" s="24"/>
      <c r="E66" s="32"/>
      <c r="F66" s="24"/>
      <c r="G66" s="34"/>
    </row>
    <row r="67" spans="1:7" ht="30.75" customHeight="1" x14ac:dyDescent="0.25">
      <c r="A67" s="28"/>
      <c r="B67" s="22" t="s">
        <v>24</v>
      </c>
      <c r="C67" s="24">
        <v>23781</v>
      </c>
      <c r="D67" s="25">
        <f>23781*1.12</f>
        <v>26634.720000000001</v>
      </c>
      <c r="E67" s="32">
        <v>1</v>
      </c>
      <c r="F67" s="24" t="s">
        <v>37</v>
      </c>
      <c r="G67" s="34"/>
    </row>
    <row r="68" spans="1:7" ht="30.75" customHeight="1" x14ac:dyDescent="0.25">
      <c r="A68" s="28"/>
      <c r="B68" s="22"/>
      <c r="C68" s="24"/>
      <c r="D68" s="25"/>
      <c r="E68" s="32"/>
      <c r="F68" s="24"/>
      <c r="G68" s="34"/>
    </row>
    <row r="69" spans="1:7" ht="30.75" customHeight="1" x14ac:dyDescent="0.25">
      <c r="A69" s="28"/>
      <c r="B69" s="22"/>
      <c r="C69" s="24"/>
      <c r="D69" s="25"/>
      <c r="E69" s="32"/>
      <c r="F69" s="24"/>
      <c r="G69" s="34"/>
    </row>
    <row r="70" spans="1:7" ht="15" hidden="1" customHeight="1" x14ac:dyDescent="0.25">
      <c r="A70" s="28"/>
      <c r="B70" s="22"/>
      <c r="C70" s="24"/>
      <c r="D70" s="25"/>
      <c r="E70" s="32"/>
      <c r="F70" s="24"/>
      <c r="G70" s="34"/>
    </row>
    <row r="71" spans="1:7" x14ac:dyDescent="0.25">
      <c r="A71" s="28"/>
      <c r="B71" s="22" t="s">
        <v>25</v>
      </c>
      <c r="C71" s="24">
        <v>212368</v>
      </c>
      <c r="D71" s="24">
        <v>189603.25</v>
      </c>
      <c r="E71" s="32">
        <v>1</v>
      </c>
      <c r="F71" s="24"/>
      <c r="G71" s="34"/>
    </row>
    <row r="72" spans="1:7" x14ac:dyDescent="0.25">
      <c r="A72" s="28"/>
      <c r="B72" s="22"/>
      <c r="C72" s="24"/>
      <c r="D72" s="24"/>
      <c r="E72" s="32"/>
      <c r="F72" s="24"/>
      <c r="G72" s="34"/>
    </row>
    <row r="73" spans="1:7" x14ac:dyDescent="0.25">
      <c r="A73" s="28"/>
      <c r="B73" s="22"/>
      <c r="C73" s="24"/>
      <c r="D73" s="24"/>
      <c r="E73" s="32"/>
      <c r="F73" s="24"/>
      <c r="G73" s="34"/>
    </row>
    <row r="74" spans="1:7" ht="9.75" customHeight="1" x14ac:dyDescent="0.25">
      <c r="A74" s="28"/>
      <c r="B74" s="22"/>
      <c r="C74" s="24"/>
      <c r="D74" s="24"/>
      <c r="E74" s="32"/>
      <c r="F74" s="24"/>
      <c r="G74" s="34"/>
    </row>
    <row r="75" spans="1:7" x14ac:dyDescent="0.25">
      <c r="A75" s="28"/>
      <c r="B75" s="22" t="s">
        <v>26</v>
      </c>
      <c r="C75" s="24">
        <v>140000</v>
      </c>
      <c r="D75" s="25"/>
      <c r="E75" s="32"/>
      <c r="F75" s="24" t="s">
        <v>38</v>
      </c>
      <c r="G75" s="34"/>
    </row>
    <row r="76" spans="1:7" x14ac:dyDescent="0.25">
      <c r="A76" s="28"/>
      <c r="B76" s="22"/>
      <c r="C76" s="24"/>
      <c r="D76" s="25"/>
      <c r="E76" s="32"/>
      <c r="F76" s="24"/>
      <c r="G76" s="34"/>
    </row>
    <row r="77" spans="1:7" x14ac:dyDescent="0.25">
      <c r="A77" s="28"/>
      <c r="B77" s="22"/>
      <c r="C77" s="24"/>
      <c r="D77" s="25"/>
      <c r="E77" s="32"/>
      <c r="F77" s="24"/>
      <c r="G77" s="34"/>
    </row>
    <row r="78" spans="1:7" ht="14.25" customHeight="1" x14ac:dyDescent="0.25">
      <c r="A78" s="28"/>
      <c r="B78" s="22"/>
      <c r="C78" s="24"/>
      <c r="D78" s="25"/>
      <c r="E78" s="32"/>
      <c r="F78" s="24"/>
      <c r="G78" s="34"/>
    </row>
    <row r="79" spans="1:7" x14ac:dyDescent="0.25">
      <c r="A79" s="28"/>
      <c r="B79" s="22" t="s">
        <v>27</v>
      </c>
      <c r="C79" s="24">
        <v>64186.53</v>
      </c>
      <c r="D79" s="24">
        <f>53941.08*1.12</f>
        <v>60414.009600000005</v>
      </c>
      <c r="E79" s="32">
        <v>1</v>
      </c>
      <c r="F79" s="24"/>
      <c r="G79" s="34"/>
    </row>
    <row r="80" spans="1:7" x14ac:dyDescent="0.25">
      <c r="A80" s="28"/>
      <c r="B80" s="22"/>
      <c r="C80" s="24"/>
      <c r="D80" s="24"/>
      <c r="E80" s="32"/>
      <c r="F80" s="24"/>
      <c r="G80" s="34"/>
    </row>
    <row r="81" spans="1:7" x14ac:dyDescent="0.25">
      <c r="A81" s="28"/>
      <c r="B81" s="22"/>
      <c r="C81" s="24"/>
      <c r="D81" s="24"/>
      <c r="E81" s="32"/>
      <c r="F81" s="24"/>
      <c r="G81" s="34"/>
    </row>
    <row r="82" spans="1:7" x14ac:dyDescent="0.25">
      <c r="A82" s="28"/>
      <c r="B82" s="22"/>
      <c r="C82" s="24"/>
      <c r="D82" s="24"/>
      <c r="E82" s="32"/>
      <c r="F82" s="24"/>
      <c r="G82" s="34"/>
    </row>
    <row r="83" spans="1:7" ht="26.25" customHeight="1" x14ac:dyDescent="0.25">
      <c r="A83" s="28"/>
      <c r="B83" s="22" t="s">
        <v>28</v>
      </c>
      <c r="C83" s="24">
        <v>87508.32</v>
      </c>
      <c r="D83" s="24">
        <f>78735.1*1.12</f>
        <v>88183.31200000002</v>
      </c>
      <c r="E83" s="32">
        <v>1</v>
      </c>
      <c r="F83" s="24" t="s">
        <v>37</v>
      </c>
      <c r="G83" s="34"/>
    </row>
    <row r="84" spans="1:7" ht="26.25" customHeight="1" x14ac:dyDescent="0.25">
      <c r="A84" s="28"/>
      <c r="B84" s="22"/>
      <c r="C84" s="24"/>
      <c r="D84" s="24"/>
      <c r="E84" s="32"/>
      <c r="F84" s="24"/>
      <c r="G84" s="34"/>
    </row>
    <row r="85" spans="1:7" ht="26.25" customHeight="1" x14ac:dyDescent="0.25">
      <c r="A85" s="28"/>
      <c r="B85" s="22"/>
      <c r="C85" s="24"/>
      <c r="D85" s="24"/>
      <c r="E85" s="32"/>
      <c r="F85" s="24"/>
      <c r="G85" s="34"/>
    </row>
    <row r="86" spans="1:7" ht="26.25" customHeight="1" x14ac:dyDescent="0.25">
      <c r="A86" s="28"/>
      <c r="B86" s="22"/>
      <c r="C86" s="24"/>
      <c r="D86" s="24"/>
      <c r="E86" s="32"/>
      <c r="F86" s="24"/>
      <c r="G86" s="34"/>
    </row>
    <row r="87" spans="1:7" ht="24.75" customHeight="1" x14ac:dyDescent="0.25">
      <c r="A87" s="28"/>
      <c r="B87" s="22" t="s">
        <v>29</v>
      </c>
      <c r="C87" s="24">
        <v>18153.84</v>
      </c>
      <c r="D87" s="24">
        <f>17490.88*1.12</f>
        <v>19589.785600000003</v>
      </c>
      <c r="E87" s="32">
        <v>1</v>
      </c>
      <c r="F87" s="24" t="s">
        <v>37</v>
      </c>
      <c r="G87" s="34"/>
    </row>
    <row r="88" spans="1:7" ht="24.75" customHeight="1" x14ac:dyDescent="0.25">
      <c r="A88" s="28"/>
      <c r="B88" s="22"/>
      <c r="C88" s="24"/>
      <c r="D88" s="24"/>
      <c r="E88" s="32"/>
      <c r="F88" s="24"/>
      <c r="G88" s="34"/>
    </row>
    <row r="89" spans="1:7" ht="24.75" customHeight="1" x14ac:dyDescent="0.25">
      <c r="A89" s="28"/>
      <c r="B89" s="22"/>
      <c r="C89" s="24"/>
      <c r="D89" s="24"/>
      <c r="E89" s="32"/>
      <c r="F89" s="24"/>
      <c r="G89" s="34"/>
    </row>
    <row r="90" spans="1:7" ht="24.75" customHeight="1" x14ac:dyDescent="0.25">
      <c r="A90" s="28"/>
      <c r="B90" s="22"/>
      <c r="C90" s="24"/>
      <c r="D90" s="24"/>
      <c r="E90" s="32"/>
      <c r="F90" s="24"/>
      <c r="G90" s="34"/>
    </row>
    <row r="91" spans="1:7" ht="23.25" customHeight="1" x14ac:dyDescent="0.25">
      <c r="A91" s="28"/>
      <c r="B91" s="22" t="s">
        <v>30</v>
      </c>
      <c r="C91" s="24">
        <v>11501.55</v>
      </c>
      <c r="D91" s="24">
        <f>11501.55*1.12</f>
        <v>12881.736000000001</v>
      </c>
      <c r="E91" s="32">
        <v>1</v>
      </c>
      <c r="F91" s="24" t="s">
        <v>37</v>
      </c>
      <c r="G91" s="34"/>
    </row>
    <row r="92" spans="1:7" ht="23.25" customHeight="1" x14ac:dyDescent="0.25">
      <c r="A92" s="28"/>
      <c r="B92" s="22"/>
      <c r="C92" s="24"/>
      <c r="D92" s="24"/>
      <c r="E92" s="32"/>
      <c r="F92" s="24"/>
      <c r="G92" s="34"/>
    </row>
    <row r="93" spans="1:7" ht="23.25" customHeight="1" x14ac:dyDescent="0.25">
      <c r="A93" s="28"/>
      <c r="B93" s="22"/>
      <c r="C93" s="24"/>
      <c r="D93" s="24"/>
      <c r="E93" s="32"/>
      <c r="F93" s="24"/>
      <c r="G93" s="34"/>
    </row>
    <row r="94" spans="1:7" ht="23.25" customHeight="1" x14ac:dyDescent="0.25">
      <c r="A94" s="28"/>
      <c r="B94" s="22"/>
      <c r="C94" s="24"/>
      <c r="D94" s="24"/>
      <c r="E94" s="32"/>
      <c r="F94" s="24"/>
      <c r="G94" s="34"/>
    </row>
    <row r="95" spans="1:7" x14ac:dyDescent="0.25">
      <c r="A95" s="28"/>
      <c r="B95" s="22" t="s">
        <v>31</v>
      </c>
      <c r="C95" s="24">
        <v>21507.9</v>
      </c>
      <c r="D95" s="24">
        <f>19027.19*1.12</f>
        <v>21310.452799999999</v>
      </c>
      <c r="E95" s="32">
        <v>1</v>
      </c>
      <c r="F95" s="24"/>
      <c r="G95" s="34"/>
    </row>
    <row r="96" spans="1:7" x14ac:dyDescent="0.25">
      <c r="A96" s="28"/>
      <c r="B96" s="22"/>
      <c r="C96" s="24"/>
      <c r="D96" s="24"/>
      <c r="E96" s="32"/>
      <c r="F96" s="24"/>
      <c r="G96" s="34"/>
    </row>
    <row r="97" spans="1:7" x14ac:dyDescent="0.25">
      <c r="A97" s="28"/>
      <c r="B97" s="22"/>
      <c r="C97" s="24"/>
      <c r="D97" s="24"/>
      <c r="E97" s="32"/>
      <c r="F97" s="24"/>
      <c r="G97" s="34"/>
    </row>
    <row r="98" spans="1:7" ht="4.5" customHeight="1" x14ac:dyDescent="0.25">
      <c r="A98" s="28"/>
      <c r="B98" s="22"/>
      <c r="C98" s="24"/>
      <c r="D98" s="24"/>
      <c r="E98" s="32"/>
      <c r="F98" s="24"/>
      <c r="G98" s="34"/>
    </row>
    <row r="99" spans="1:7" x14ac:dyDescent="0.25">
      <c r="A99" s="28"/>
      <c r="B99" s="22" t="s">
        <v>32</v>
      </c>
      <c r="C99" s="24">
        <v>135000</v>
      </c>
      <c r="D99" s="24">
        <f>119967.6*1.12</f>
        <v>134363.71200000003</v>
      </c>
      <c r="E99" s="32">
        <v>1</v>
      </c>
      <c r="F99" s="24"/>
      <c r="G99" s="34"/>
    </row>
    <row r="100" spans="1:7" x14ac:dyDescent="0.25">
      <c r="A100" s="28"/>
      <c r="B100" s="22"/>
      <c r="C100" s="24"/>
      <c r="D100" s="24"/>
      <c r="E100" s="32"/>
      <c r="F100" s="24"/>
      <c r="G100" s="34"/>
    </row>
    <row r="101" spans="1:7" x14ac:dyDescent="0.25">
      <c r="A101" s="28"/>
      <c r="B101" s="22"/>
      <c r="C101" s="24"/>
      <c r="D101" s="24"/>
      <c r="E101" s="32"/>
      <c r="F101" s="24"/>
      <c r="G101" s="34"/>
    </row>
    <row r="102" spans="1:7" ht="2.25" customHeight="1" x14ac:dyDescent="0.25">
      <c r="A102" s="28"/>
      <c r="B102" s="22"/>
      <c r="C102" s="24"/>
      <c r="D102" s="24"/>
      <c r="E102" s="32"/>
      <c r="F102" s="24"/>
      <c r="G102" s="34"/>
    </row>
    <row r="103" spans="1:7" x14ac:dyDescent="0.25">
      <c r="A103" s="28"/>
      <c r="B103" s="22" t="s">
        <v>33</v>
      </c>
      <c r="C103" s="24">
        <v>19866.68</v>
      </c>
      <c r="D103" s="24">
        <f>17738.06*1.12</f>
        <v>19866.627200000003</v>
      </c>
      <c r="E103" s="32">
        <v>1</v>
      </c>
      <c r="F103" s="24"/>
      <c r="G103" s="34"/>
    </row>
    <row r="104" spans="1:7" x14ac:dyDescent="0.25">
      <c r="A104" s="28"/>
      <c r="B104" s="22"/>
      <c r="C104" s="24"/>
      <c r="D104" s="24"/>
      <c r="E104" s="32"/>
      <c r="F104" s="24"/>
      <c r="G104" s="34"/>
    </row>
    <row r="105" spans="1:7" x14ac:dyDescent="0.25">
      <c r="A105" s="28"/>
      <c r="B105" s="22"/>
      <c r="C105" s="24"/>
      <c r="D105" s="24"/>
      <c r="E105" s="32"/>
      <c r="F105" s="24"/>
      <c r="G105" s="34"/>
    </row>
    <row r="106" spans="1:7" ht="9" customHeight="1" x14ac:dyDescent="0.25">
      <c r="A106" s="28"/>
      <c r="B106" s="22"/>
      <c r="C106" s="24"/>
      <c r="D106" s="24"/>
      <c r="E106" s="32"/>
      <c r="F106" s="24"/>
      <c r="G106" s="34"/>
    </row>
    <row r="107" spans="1:7" ht="33" customHeight="1" x14ac:dyDescent="0.25">
      <c r="A107" s="28"/>
      <c r="B107" s="22" t="s">
        <v>39</v>
      </c>
      <c r="C107" s="24">
        <v>110195.9</v>
      </c>
      <c r="D107" s="24">
        <v>106144.14</v>
      </c>
      <c r="E107" s="32">
        <v>1</v>
      </c>
      <c r="F107" s="24"/>
      <c r="G107" s="34"/>
    </row>
    <row r="108" spans="1:7" x14ac:dyDescent="0.25">
      <c r="A108" s="28"/>
      <c r="B108" s="26"/>
      <c r="C108" s="24"/>
      <c r="D108" s="24"/>
      <c r="E108" s="32"/>
      <c r="F108" s="24"/>
      <c r="G108" s="34"/>
    </row>
    <row r="109" spans="1:7" x14ac:dyDescent="0.25">
      <c r="A109" s="28"/>
      <c r="B109" s="26"/>
      <c r="C109" s="24"/>
      <c r="D109" s="24"/>
      <c r="E109" s="32"/>
      <c r="F109" s="24"/>
      <c r="G109" s="34"/>
    </row>
    <row r="110" spans="1:7" ht="7.5" customHeight="1" x14ac:dyDescent="0.25">
      <c r="A110" s="28"/>
      <c r="B110" s="26"/>
      <c r="C110" s="24"/>
      <c r="D110" s="24"/>
      <c r="E110" s="32"/>
      <c r="F110" s="24"/>
      <c r="G110" s="34"/>
    </row>
    <row r="111" spans="1:7" ht="3.75" hidden="1" customHeight="1" x14ac:dyDescent="0.25">
      <c r="A111" s="28"/>
      <c r="B111" s="26"/>
      <c r="C111" s="24"/>
      <c r="D111" s="24"/>
      <c r="E111" s="32"/>
      <c r="F111" s="24"/>
      <c r="G111" s="34"/>
    </row>
    <row r="112" spans="1:7" ht="33" customHeight="1" x14ac:dyDescent="0.25">
      <c r="A112" s="28"/>
      <c r="B112" s="22" t="s">
        <v>40</v>
      </c>
      <c r="C112" s="25">
        <v>90917.119999999995</v>
      </c>
      <c r="D112" s="25">
        <v>82146.94</v>
      </c>
      <c r="E112" s="32">
        <v>1</v>
      </c>
      <c r="F112" s="24"/>
      <c r="G112" s="34"/>
    </row>
    <row r="113" spans="1:7" x14ac:dyDescent="0.25">
      <c r="A113" s="28"/>
      <c r="B113" s="22"/>
      <c r="C113" s="25"/>
      <c r="D113" s="25"/>
      <c r="E113" s="32"/>
      <c r="F113" s="24"/>
      <c r="G113" s="34"/>
    </row>
    <row r="114" spans="1:7" x14ac:dyDescent="0.25">
      <c r="A114" s="28"/>
      <c r="B114" s="22"/>
      <c r="C114" s="25"/>
      <c r="D114" s="25"/>
      <c r="E114" s="32"/>
      <c r="F114" s="24"/>
      <c r="G114" s="34"/>
    </row>
    <row r="115" spans="1:7" ht="9" customHeight="1" x14ac:dyDescent="0.25">
      <c r="A115" s="28"/>
      <c r="B115" s="22"/>
      <c r="C115" s="25"/>
      <c r="D115" s="25"/>
      <c r="E115" s="32"/>
      <c r="F115" s="24"/>
      <c r="G115" s="34"/>
    </row>
    <row r="116" spans="1:7" ht="3" hidden="1" customHeight="1" x14ac:dyDescent="0.25">
      <c r="A116" s="28"/>
      <c r="B116" s="22"/>
      <c r="C116" s="25"/>
      <c r="D116" s="25"/>
      <c r="E116" s="32"/>
      <c r="F116" s="24"/>
      <c r="G116" s="34"/>
    </row>
    <row r="117" spans="1:7" ht="76.5" customHeight="1" thickBot="1" x14ac:dyDescent="0.3">
      <c r="A117" s="29"/>
      <c r="B117" s="18" t="s">
        <v>41</v>
      </c>
      <c r="C117" s="3">
        <v>80000</v>
      </c>
      <c r="D117" s="21">
        <v>59056.31</v>
      </c>
      <c r="E117" s="14">
        <v>1</v>
      </c>
      <c r="F117" s="12"/>
      <c r="G117" s="13"/>
    </row>
    <row r="118" spans="1:7" ht="15.75" thickBot="1" x14ac:dyDescent="0.3">
      <c r="A118" s="4"/>
      <c r="B118" s="5"/>
      <c r="C118" s="19">
        <f>SUM(C4:C117)</f>
        <v>2041717.3599999999</v>
      </c>
      <c r="D118" s="19">
        <f>SUM(D4:D117)</f>
        <v>1808643.6368</v>
      </c>
      <c r="E118" s="10"/>
      <c r="F118" s="11"/>
      <c r="G118" s="11"/>
    </row>
    <row r="119" spans="1:7" x14ac:dyDescent="0.25">
      <c r="A119" s="6"/>
      <c r="B119" s="7"/>
      <c r="C119" s="8"/>
      <c r="D119" s="8"/>
      <c r="E119" s="8"/>
      <c r="F119" s="6"/>
      <c r="G119" s="6"/>
    </row>
    <row r="120" spans="1:7" x14ac:dyDescent="0.25">
      <c r="A120" s="6"/>
      <c r="B120" s="7"/>
      <c r="C120" s="8"/>
      <c r="D120" s="8"/>
      <c r="E120" s="8"/>
      <c r="F120" s="6"/>
      <c r="G120" s="6"/>
    </row>
    <row r="121" spans="1:7" x14ac:dyDescent="0.25">
      <c r="A121" s="6"/>
      <c r="B121" s="7"/>
      <c r="C121" s="8"/>
      <c r="D121" s="8"/>
      <c r="E121" s="8"/>
      <c r="F121" s="6"/>
      <c r="G121" s="6"/>
    </row>
    <row r="122" spans="1:7" x14ac:dyDescent="0.25">
      <c r="A122" s="6"/>
      <c r="B122" s="7"/>
      <c r="C122" s="8"/>
      <c r="D122" s="8"/>
      <c r="E122" s="8"/>
      <c r="F122" s="6"/>
      <c r="G122" s="6"/>
    </row>
    <row r="123" spans="1:7" x14ac:dyDescent="0.25">
      <c r="A123" s="6"/>
      <c r="B123" s="7"/>
      <c r="C123" s="8"/>
      <c r="D123" s="8"/>
      <c r="E123" s="8"/>
      <c r="F123" s="6"/>
      <c r="G123" s="6"/>
    </row>
    <row r="124" spans="1:7" x14ac:dyDescent="0.25">
      <c r="A124" s="6"/>
      <c r="B124" s="7"/>
      <c r="C124" s="8" t="s">
        <v>34</v>
      </c>
      <c r="D124" s="8"/>
      <c r="E124" s="8"/>
      <c r="F124" s="6"/>
      <c r="G124" s="6"/>
    </row>
    <row r="125" spans="1:7" x14ac:dyDescent="0.25">
      <c r="A125" s="6"/>
      <c r="B125" s="7"/>
      <c r="C125" s="8" t="s">
        <v>35</v>
      </c>
      <c r="D125" s="8"/>
      <c r="E125" s="8"/>
      <c r="F125" s="6"/>
      <c r="G125" s="6"/>
    </row>
    <row r="126" spans="1:7" x14ac:dyDescent="0.25">
      <c r="A126" s="6"/>
      <c r="B126" s="7"/>
      <c r="C126" s="8" t="s">
        <v>36</v>
      </c>
      <c r="D126" s="8"/>
      <c r="E126" s="8"/>
      <c r="F126" s="6"/>
      <c r="G126" s="6"/>
    </row>
    <row r="127" spans="1:7" x14ac:dyDescent="0.25">
      <c r="A127" s="6"/>
      <c r="B127" s="7"/>
      <c r="C127" s="8"/>
      <c r="D127" s="8"/>
      <c r="E127" s="8"/>
      <c r="F127" s="6"/>
      <c r="G127" s="6"/>
    </row>
    <row r="128" spans="1:7" x14ac:dyDescent="0.25">
      <c r="A128" s="6"/>
      <c r="B128" s="7"/>
      <c r="C128" s="8"/>
      <c r="D128" s="8"/>
      <c r="E128" s="8"/>
      <c r="F128" s="6"/>
      <c r="G128" s="6"/>
    </row>
    <row r="129" spans="1:7" x14ac:dyDescent="0.25">
      <c r="A129" s="6"/>
      <c r="B129" s="7"/>
      <c r="C129" s="8"/>
      <c r="D129" s="8"/>
      <c r="E129" s="8"/>
      <c r="F129" s="6"/>
      <c r="G129" s="6"/>
    </row>
    <row r="130" spans="1:7" x14ac:dyDescent="0.25">
      <c r="A130" s="6"/>
      <c r="B130" s="7"/>
      <c r="C130" s="8"/>
      <c r="D130" s="8"/>
      <c r="E130" s="8"/>
      <c r="F130" s="6"/>
      <c r="G130" s="6"/>
    </row>
    <row r="131" spans="1:7" x14ac:dyDescent="0.25">
      <c r="A131" s="6"/>
      <c r="B131" s="7"/>
      <c r="C131" s="8"/>
      <c r="D131" s="8"/>
      <c r="E131" s="8"/>
      <c r="F131" s="6"/>
      <c r="G131" s="6"/>
    </row>
    <row r="132" spans="1:7" x14ac:dyDescent="0.25">
      <c r="A132" s="6"/>
      <c r="B132" s="7"/>
      <c r="C132" s="8"/>
      <c r="D132" s="8"/>
      <c r="E132" s="8"/>
      <c r="F132" s="6"/>
      <c r="G132" s="6"/>
    </row>
    <row r="133" spans="1:7" x14ac:dyDescent="0.25">
      <c r="A133" s="6"/>
      <c r="B133" s="7"/>
      <c r="C133" s="8"/>
      <c r="D133" s="8"/>
      <c r="E133" s="8"/>
      <c r="F133" s="6"/>
      <c r="G133" s="6"/>
    </row>
    <row r="134" spans="1:7" x14ac:dyDescent="0.25">
      <c r="A134" s="6"/>
      <c r="B134" s="7"/>
      <c r="C134" s="8"/>
      <c r="D134" s="8"/>
      <c r="E134" s="8"/>
      <c r="F134" s="6"/>
      <c r="G134" s="6"/>
    </row>
    <row r="135" spans="1:7" x14ac:dyDescent="0.25">
      <c r="A135" s="6"/>
      <c r="B135" s="7"/>
      <c r="C135" s="8"/>
      <c r="D135" s="8"/>
      <c r="E135" s="8"/>
      <c r="F135" s="6"/>
      <c r="G135" s="6"/>
    </row>
    <row r="136" spans="1:7" x14ac:dyDescent="0.25">
      <c r="A136" s="6"/>
      <c r="B136" s="7"/>
      <c r="C136" s="8"/>
      <c r="D136" s="8"/>
      <c r="E136" s="8"/>
      <c r="F136" s="6"/>
      <c r="G136" s="6"/>
    </row>
    <row r="137" spans="1:7" x14ac:dyDescent="0.25">
      <c r="A137" s="6"/>
      <c r="B137" s="7"/>
      <c r="C137" s="8"/>
      <c r="D137" s="8"/>
      <c r="E137" s="8"/>
      <c r="F137" s="6"/>
      <c r="G137" s="6"/>
    </row>
    <row r="138" spans="1:7" x14ac:dyDescent="0.25">
      <c r="A138" s="6"/>
      <c r="B138" s="7"/>
      <c r="C138" s="8"/>
      <c r="D138" s="8"/>
      <c r="E138" s="8"/>
      <c r="F138" s="6"/>
      <c r="G138" s="6"/>
    </row>
    <row r="139" spans="1:7" x14ac:dyDescent="0.25">
      <c r="A139" s="6"/>
      <c r="B139" s="7"/>
      <c r="C139" s="8"/>
      <c r="D139" s="8"/>
      <c r="E139" s="8"/>
      <c r="F139" s="6"/>
      <c r="G139" s="6"/>
    </row>
    <row r="140" spans="1:7" x14ac:dyDescent="0.25">
      <c r="A140" s="6"/>
      <c r="B140" s="7"/>
      <c r="C140" s="8"/>
      <c r="D140" s="8"/>
      <c r="E140" s="8"/>
      <c r="F140" s="6"/>
      <c r="G140" s="6"/>
    </row>
    <row r="141" spans="1:7" x14ac:dyDescent="0.25">
      <c r="A141" s="6"/>
      <c r="B141" s="7"/>
      <c r="C141" s="6"/>
      <c r="D141" s="8"/>
      <c r="E141" s="8"/>
      <c r="F141" s="6"/>
      <c r="G141" s="6"/>
    </row>
    <row r="142" spans="1:7" x14ac:dyDescent="0.25">
      <c r="A142" s="6"/>
      <c r="B142" s="7"/>
      <c r="C142" s="6"/>
      <c r="D142" s="8"/>
      <c r="E142" s="8"/>
      <c r="F142" s="6"/>
      <c r="G142" s="6"/>
    </row>
    <row r="143" spans="1:7" x14ac:dyDescent="0.25">
      <c r="A143" s="6"/>
      <c r="B143" s="7"/>
      <c r="C143" s="6"/>
      <c r="D143" s="8"/>
      <c r="E143" s="8"/>
      <c r="F143" s="6"/>
      <c r="G143" s="6"/>
    </row>
    <row r="144" spans="1:7" x14ac:dyDescent="0.25">
      <c r="A144" s="6"/>
      <c r="B144" s="7"/>
      <c r="C144" s="6"/>
      <c r="D144" s="9"/>
      <c r="E144" s="9"/>
      <c r="F144" s="6"/>
      <c r="G144" s="6"/>
    </row>
    <row r="145" spans="1:7" x14ac:dyDescent="0.25">
      <c r="A145" s="6"/>
      <c r="B145" s="7"/>
      <c r="C145" s="6"/>
      <c r="D145" s="9"/>
      <c r="E145" s="9"/>
      <c r="F145" s="6"/>
      <c r="G145" s="6"/>
    </row>
    <row r="146" spans="1:7" x14ac:dyDescent="0.25">
      <c r="A146" s="6"/>
      <c r="B146" s="7"/>
      <c r="C146" s="6"/>
      <c r="D146" s="9"/>
      <c r="E146" s="9"/>
      <c r="F146" s="6"/>
      <c r="G146" s="6"/>
    </row>
    <row r="147" spans="1:7" x14ac:dyDescent="0.25">
      <c r="A147" s="6"/>
      <c r="B147" s="7"/>
      <c r="C147" s="6"/>
      <c r="D147" s="9"/>
      <c r="E147" s="9"/>
      <c r="F147" s="6"/>
      <c r="G147" s="6"/>
    </row>
    <row r="148" spans="1:7" x14ac:dyDescent="0.25">
      <c r="A148" s="6"/>
      <c r="B148" s="7"/>
      <c r="C148" s="6"/>
      <c r="D148" s="9"/>
      <c r="E148" s="9"/>
      <c r="F148" s="6"/>
      <c r="G148" s="6"/>
    </row>
    <row r="149" spans="1:7" x14ac:dyDescent="0.25">
      <c r="A149" s="6"/>
      <c r="B149" s="7"/>
      <c r="C149" s="6"/>
      <c r="D149" s="9"/>
      <c r="E149" s="9"/>
      <c r="F149" s="6"/>
      <c r="G149" s="6"/>
    </row>
    <row r="150" spans="1:7" x14ac:dyDescent="0.25">
      <c r="A150" s="6"/>
      <c r="B150" s="7"/>
      <c r="C150" s="6"/>
      <c r="D150" s="9"/>
      <c r="E150" s="9"/>
      <c r="F150" s="6"/>
      <c r="G150" s="6"/>
    </row>
    <row r="151" spans="1:7" x14ac:dyDescent="0.25">
      <c r="A151" s="6"/>
      <c r="B151" s="7"/>
      <c r="C151" s="6"/>
      <c r="D151" s="9"/>
      <c r="E151" s="9"/>
      <c r="F151" s="6"/>
      <c r="G151" s="6"/>
    </row>
    <row r="152" spans="1:7" x14ac:dyDescent="0.25">
      <c r="A152" s="6"/>
      <c r="B152" s="7"/>
      <c r="C152" s="6"/>
      <c r="D152" s="9"/>
      <c r="E152" s="9"/>
      <c r="F152" s="6"/>
      <c r="G152" s="6"/>
    </row>
    <row r="153" spans="1:7" x14ac:dyDescent="0.25">
      <c r="A153" s="6"/>
      <c r="B153" s="7"/>
      <c r="C153" s="6"/>
      <c r="D153" s="9"/>
      <c r="E153" s="9"/>
      <c r="F153" s="6"/>
      <c r="G153" s="6"/>
    </row>
    <row r="154" spans="1:7" x14ac:dyDescent="0.25">
      <c r="D154" s="1"/>
      <c r="E154" s="1"/>
    </row>
    <row r="155" spans="1:7" x14ac:dyDescent="0.25">
      <c r="D155" s="1"/>
      <c r="E155" s="1"/>
    </row>
    <row r="156" spans="1:7" x14ac:dyDescent="0.25">
      <c r="D156" s="1"/>
      <c r="E156" s="1"/>
    </row>
    <row r="157" spans="1:7" x14ac:dyDescent="0.25">
      <c r="D157" s="1"/>
      <c r="E157" s="1"/>
    </row>
    <row r="158" spans="1:7" x14ac:dyDescent="0.25">
      <c r="D158" s="1"/>
      <c r="E158" s="1"/>
    </row>
    <row r="159" spans="1:7" x14ac:dyDescent="0.25">
      <c r="D159" s="1"/>
      <c r="E159" s="1"/>
    </row>
    <row r="160" spans="1:7" x14ac:dyDescent="0.25">
      <c r="D160" s="1"/>
      <c r="E160" s="1"/>
    </row>
    <row r="161" spans="4:5" x14ac:dyDescent="0.25">
      <c r="D161" s="1"/>
      <c r="E161" s="1"/>
    </row>
    <row r="162" spans="4:5" x14ac:dyDescent="0.25">
      <c r="D162" s="1"/>
      <c r="E162" s="1"/>
    </row>
    <row r="163" spans="4:5" x14ac:dyDescent="0.25">
      <c r="D163" s="1"/>
      <c r="E163" s="1"/>
    </row>
    <row r="164" spans="4:5" x14ac:dyDescent="0.25">
      <c r="D164" s="1"/>
      <c r="E164" s="1"/>
    </row>
    <row r="165" spans="4:5" x14ac:dyDescent="0.25">
      <c r="D165" s="1"/>
      <c r="E165" s="1"/>
    </row>
    <row r="166" spans="4:5" x14ac:dyDescent="0.25">
      <c r="D166" s="1"/>
      <c r="E166" s="1"/>
    </row>
  </sheetData>
  <mergeCells count="170">
    <mergeCell ref="A1:G1"/>
    <mergeCell ref="E107:E111"/>
    <mergeCell ref="F107:F111"/>
    <mergeCell ref="G107:G111"/>
    <mergeCell ref="E112:E116"/>
    <mergeCell ref="F112:F116"/>
    <mergeCell ref="G112:G116"/>
    <mergeCell ref="E99:E102"/>
    <mergeCell ref="F99:F102"/>
    <mergeCell ref="G99:G102"/>
    <mergeCell ref="E103:E106"/>
    <mergeCell ref="F103:F106"/>
    <mergeCell ref="G103:G106"/>
    <mergeCell ref="E91:E94"/>
    <mergeCell ref="F91:F94"/>
    <mergeCell ref="G91:G94"/>
    <mergeCell ref="E95:E98"/>
    <mergeCell ref="F95:F98"/>
    <mergeCell ref="G95:G98"/>
    <mergeCell ref="E83:E86"/>
    <mergeCell ref="F83:F86"/>
    <mergeCell ref="G83:G86"/>
    <mergeCell ref="E87:E90"/>
    <mergeCell ref="F87:F90"/>
    <mergeCell ref="G87:G90"/>
    <mergeCell ref="F75:F78"/>
    <mergeCell ref="G75:G78"/>
    <mergeCell ref="E79:E82"/>
    <mergeCell ref="F79:F82"/>
    <mergeCell ref="G79:G82"/>
    <mergeCell ref="G63:G66"/>
    <mergeCell ref="E67:E70"/>
    <mergeCell ref="F67:F70"/>
    <mergeCell ref="G67:G70"/>
    <mergeCell ref="E71:E74"/>
    <mergeCell ref="F71:F74"/>
    <mergeCell ref="G71:G74"/>
    <mergeCell ref="G51:G54"/>
    <mergeCell ref="E55:E58"/>
    <mergeCell ref="F55:F58"/>
    <mergeCell ref="G55:G58"/>
    <mergeCell ref="E59:E62"/>
    <mergeCell ref="F59:F62"/>
    <mergeCell ref="G59:G62"/>
    <mergeCell ref="G39:G42"/>
    <mergeCell ref="E43:E46"/>
    <mergeCell ref="F43:F46"/>
    <mergeCell ref="G43:G46"/>
    <mergeCell ref="E47:E50"/>
    <mergeCell ref="F47:F50"/>
    <mergeCell ref="G47:G50"/>
    <mergeCell ref="G27:G30"/>
    <mergeCell ref="E31:E34"/>
    <mergeCell ref="F31:F34"/>
    <mergeCell ref="G31:G34"/>
    <mergeCell ref="E35:E38"/>
    <mergeCell ref="F35:F38"/>
    <mergeCell ref="G35:G38"/>
    <mergeCell ref="G15:G18"/>
    <mergeCell ref="E19:E22"/>
    <mergeCell ref="F19:F22"/>
    <mergeCell ref="G19:G22"/>
    <mergeCell ref="E23:E26"/>
    <mergeCell ref="F23:F26"/>
    <mergeCell ref="G23:G26"/>
    <mergeCell ref="G4:G6"/>
    <mergeCell ref="E7:E10"/>
    <mergeCell ref="F7:F10"/>
    <mergeCell ref="G7:G10"/>
    <mergeCell ref="E11:E14"/>
    <mergeCell ref="F11:F14"/>
    <mergeCell ref="G11:G14"/>
    <mergeCell ref="D103:D106"/>
    <mergeCell ref="D107:D111"/>
    <mergeCell ref="D43:D46"/>
    <mergeCell ref="D47:D50"/>
    <mergeCell ref="D51:D54"/>
    <mergeCell ref="D55:D58"/>
    <mergeCell ref="D59:D62"/>
    <mergeCell ref="D23:D26"/>
    <mergeCell ref="D27:D30"/>
    <mergeCell ref="D31:D34"/>
    <mergeCell ref="D35:D38"/>
    <mergeCell ref="D39:D42"/>
    <mergeCell ref="D4:D6"/>
    <mergeCell ref="D7:D10"/>
    <mergeCell ref="D11:D14"/>
    <mergeCell ref="D15:D18"/>
    <mergeCell ref="D19:D22"/>
    <mergeCell ref="D112:D116"/>
    <mergeCell ref="E4:E6"/>
    <mergeCell ref="F4:F6"/>
    <mergeCell ref="E15:E18"/>
    <mergeCell ref="F15:F18"/>
    <mergeCell ref="E27:E30"/>
    <mergeCell ref="F27:F30"/>
    <mergeCell ref="E39:E42"/>
    <mergeCell ref="F39:F42"/>
    <mergeCell ref="E51:E54"/>
    <mergeCell ref="F51:F54"/>
    <mergeCell ref="E63:E66"/>
    <mergeCell ref="F63:F66"/>
    <mergeCell ref="E75:E78"/>
    <mergeCell ref="D83:D86"/>
    <mergeCell ref="D87:D90"/>
    <mergeCell ref="D91:D94"/>
    <mergeCell ref="D95:D98"/>
    <mergeCell ref="D99:D102"/>
    <mergeCell ref="D63:D66"/>
    <mergeCell ref="D67:D70"/>
    <mergeCell ref="D71:D74"/>
    <mergeCell ref="D75:D78"/>
    <mergeCell ref="D79:D82"/>
    <mergeCell ref="C107:C111"/>
    <mergeCell ref="C112:C116"/>
    <mergeCell ref="B107:B111"/>
    <mergeCell ref="B112:B116"/>
    <mergeCell ref="A4:A117"/>
    <mergeCell ref="C51:C54"/>
    <mergeCell ref="C55:C58"/>
    <mergeCell ref="C59:C62"/>
    <mergeCell ref="C63:C66"/>
    <mergeCell ref="C67:C70"/>
    <mergeCell ref="C4:C6"/>
    <mergeCell ref="C7:C10"/>
    <mergeCell ref="C11:C14"/>
    <mergeCell ref="C15:C18"/>
    <mergeCell ref="C19:C22"/>
    <mergeCell ref="C23:C26"/>
    <mergeCell ref="C27:C30"/>
    <mergeCell ref="C31:C34"/>
    <mergeCell ref="C35:C38"/>
    <mergeCell ref="C39:C42"/>
    <mergeCell ref="C43:C46"/>
    <mergeCell ref="C47:C50"/>
    <mergeCell ref="C83:C86"/>
    <mergeCell ref="C87:C90"/>
    <mergeCell ref="C91:C94"/>
    <mergeCell ref="C95:C98"/>
    <mergeCell ref="C99:C102"/>
    <mergeCell ref="C103:C106"/>
    <mergeCell ref="C71:C74"/>
    <mergeCell ref="C75:C78"/>
    <mergeCell ref="C79:C82"/>
    <mergeCell ref="B103:B106"/>
    <mergeCell ref="B83:B86"/>
    <mergeCell ref="B87:B90"/>
    <mergeCell ref="B91:B94"/>
    <mergeCell ref="B95:B98"/>
    <mergeCell ref="B99:B102"/>
    <mergeCell ref="B63:B66"/>
    <mergeCell ref="B67:B70"/>
    <mergeCell ref="B71:B74"/>
    <mergeCell ref="B75:B78"/>
    <mergeCell ref="B79:B82"/>
    <mergeCell ref="B43:B46"/>
    <mergeCell ref="B47:B50"/>
    <mergeCell ref="B51:B54"/>
    <mergeCell ref="B55:B58"/>
    <mergeCell ref="B59:B62"/>
    <mergeCell ref="B23:B26"/>
    <mergeCell ref="B27:B30"/>
    <mergeCell ref="B31:B34"/>
    <mergeCell ref="B35:B38"/>
    <mergeCell ref="B39:B42"/>
    <mergeCell ref="B4:B6"/>
    <mergeCell ref="B7:B10"/>
    <mergeCell ref="B11:B14"/>
    <mergeCell ref="B15:B18"/>
    <mergeCell ref="B19:B22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dfortiz</dc:creator>
  <cp:lastModifiedBy>dfortiz</cp:lastModifiedBy>
  <cp:lastPrinted>2019-04-09T20:52:57Z</cp:lastPrinted>
  <dcterms:created xsi:type="dcterms:W3CDTF">2019-04-05T22:17:40Z</dcterms:created>
  <dcterms:modified xsi:type="dcterms:W3CDTF">2019-04-09T21:02:02Z</dcterms:modified>
</cp:coreProperties>
</file>