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05" windowWidth="11520" windowHeight="10605" activeTab="1"/>
  </bookViews>
  <sheets>
    <sheet name="Anexo 7 Obra pública" sheetId="5" r:id="rId1"/>
    <sheet name="PP AMZT" sheetId="7" r:id="rId2"/>
    <sheet name="Hoja1" sheetId="8" r:id="rId3"/>
  </sheets>
  <externalReferences>
    <externalReference r:id="rId4"/>
  </externalReferences>
  <definedNames>
    <definedName name="_xlnm._FilterDatabase" localSheetId="0" hidden="1">'Anexo 7 Obra pública'!$A$3:$AG$95</definedName>
    <definedName name="TEMATICA">[1]Hoja2!$E$3:$E$12</definedName>
  </definedNames>
  <calcPr calcId="145621"/>
</workbook>
</file>

<file path=xl/calcChain.xml><?xml version="1.0" encoding="utf-8"?>
<calcChain xmlns="http://schemas.openxmlformats.org/spreadsheetml/2006/main">
  <c r="M32" i="7" l="1"/>
  <c r="M30" i="7"/>
  <c r="M29" i="7"/>
  <c r="P32" i="7"/>
  <c r="L54" i="5"/>
  <c r="P29" i="7"/>
  <c r="J8" i="8" l="1"/>
  <c r="K10" i="8"/>
  <c r="J10" i="8"/>
  <c r="P30" i="7" l="1"/>
  <c r="P33" i="7" l="1"/>
  <c r="M33" i="7"/>
  <c r="N33" i="7" s="1"/>
  <c r="L40" i="5"/>
  <c r="P34" i="7" l="1"/>
  <c r="P43" i="7" l="1"/>
  <c r="P42" i="7"/>
  <c r="P41" i="7"/>
  <c r="P39" i="7"/>
  <c r="P37" i="7"/>
  <c r="P40" i="7"/>
  <c r="P38" i="7"/>
  <c r="P36" i="7"/>
  <c r="P35" i="7"/>
  <c r="M36" i="7"/>
  <c r="N36" i="7" s="1"/>
  <c r="M35" i="7"/>
  <c r="N35" i="7" s="1"/>
  <c r="P31" i="7"/>
  <c r="P28" i="7"/>
  <c r="P26" i="7"/>
  <c r="P25" i="7"/>
  <c r="N32" i="7"/>
  <c r="M31" i="7"/>
  <c r="N31" i="7" s="1"/>
  <c r="N29" i="7"/>
  <c r="N30" i="7"/>
  <c r="M28" i="7"/>
  <c r="N28" i="7" s="1"/>
  <c r="M43" i="7" l="1"/>
  <c r="M42" i="7"/>
  <c r="N42" i="7" s="1"/>
  <c r="M41" i="7"/>
  <c r="N41" i="7" s="1"/>
  <c r="M40" i="7"/>
  <c r="M38" i="7"/>
  <c r="N43" i="7" l="1"/>
  <c r="M39" i="7"/>
  <c r="N39" i="7" s="1"/>
  <c r="N38" i="7"/>
  <c r="N40" i="7"/>
  <c r="M37" i="7"/>
  <c r="N37" i="7" s="1"/>
  <c r="N24" i="7"/>
  <c r="M26" i="7"/>
  <c r="N26" i="7" s="1"/>
  <c r="M25" i="7"/>
  <c r="M34" i="7"/>
  <c r="N25" i="7" l="1"/>
  <c r="M44" i="7"/>
  <c r="N34" i="7"/>
  <c r="O33" i="7" s="1"/>
  <c r="I44" i="7"/>
  <c r="J24" i="7" s="1"/>
  <c r="F44" i="7"/>
  <c r="G27" i="7" s="1"/>
  <c r="E44" i="7"/>
  <c r="B44" i="7"/>
  <c r="C28" i="7" s="1"/>
  <c r="B9" i="7"/>
  <c r="D16" i="7" l="1"/>
  <c r="B10" i="7"/>
  <c r="D17" i="7"/>
  <c r="H27" i="7"/>
  <c r="N44" i="7"/>
  <c r="G28" i="7"/>
  <c r="H28" i="7" s="1"/>
  <c r="J25" i="7"/>
  <c r="J28" i="7"/>
  <c r="J37" i="7"/>
  <c r="J27" i="7"/>
  <c r="J41" i="7"/>
  <c r="C33" i="7"/>
  <c r="C35" i="7"/>
  <c r="C37" i="7"/>
  <c r="C41" i="7"/>
  <c r="C24" i="7"/>
  <c r="C25" i="7"/>
  <c r="C27" i="7"/>
  <c r="G33" i="7"/>
  <c r="H33" i="7" s="1"/>
  <c r="D15" i="7"/>
  <c r="J33" i="7"/>
  <c r="G37" i="7"/>
  <c r="H37" i="7" s="1"/>
  <c r="G25" i="7"/>
  <c r="H25" i="7" s="1"/>
  <c r="G35" i="7"/>
  <c r="H35" i="7" s="1"/>
  <c r="G24" i="7"/>
  <c r="H24" i="7" s="1"/>
  <c r="J35" i="7"/>
  <c r="G41" i="7"/>
  <c r="H41" i="7" s="1"/>
  <c r="L68" i="5"/>
  <c r="L67" i="5"/>
  <c r="L66" i="5"/>
  <c r="L65" i="5"/>
  <c r="L64" i="5"/>
  <c r="L63" i="5"/>
  <c r="L62" i="5"/>
  <c r="K25" i="7" l="1"/>
  <c r="K41" i="7"/>
  <c r="K27" i="7"/>
  <c r="K37" i="7"/>
  <c r="K24" i="7"/>
  <c r="K28" i="7"/>
  <c r="K35" i="7"/>
  <c r="J44" i="7"/>
  <c r="K44" i="7" s="1"/>
  <c r="K33" i="7"/>
  <c r="H44" i="7"/>
  <c r="D27" i="7"/>
  <c r="D41" i="7"/>
  <c r="D24" i="7"/>
  <c r="D28" i="7"/>
  <c r="D35" i="7"/>
  <c r="D18" i="7"/>
  <c r="D25" i="7"/>
  <c r="L25" i="7" s="1"/>
  <c r="D37" i="7"/>
  <c r="D33" i="7"/>
  <c r="L94" i="5"/>
  <c r="L93" i="5"/>
  <c r="L92" i="5"/>
  <c r="L89" i="5"/>
  <c r="L83" i="5"/>
  <c r="L34" i="5"/>
  <c r="L12" i="5"/>
  <c r="L13" i="5"/>
  <c r="L14" i="5"/>
  <c r="L15" i="5"/>
  <c r="L16" i="5"/>
  <c r="L17" i="5"/>
  <c r="L20" i="5"/>
  <c r="L21" i="5"/>
  <c r="L22" i="5"/>
  <c r="L23" i="5"/>
  <c r="L26" i="5"/>
  <c r="L27" i="5"/>
  <c r="L28" i="5"/>
  <c r="L29" i="5"/>
  <c r="L30" i="5"/>
  <c r="L31" i="5"/>
  <c r="L32" i="5"/>
  <c r="L35" i="5"/>
  <c r="L38" i="5"/>
  <c r="L39" i="5"/>
  <c r="L41" i="5"/>
  <c r="L42" i="5"/>
  <c r="L43" i="5"/>
  <c r="L45" i="5"/>
  <c r="L46" i="5"/>
  <c r="L47" i="5"/>
  <c r="L49" i="5"/>
  <c r="L56" i="5"/>
  <c r="L70" i="5"/>
  <c r="L71" i="5"/>
  <c r="L72" i="5"/>
  <c r="L73" i="5"/>
  <c r="L74" i="5"/>
  <c r="L75" i="5"/>
  <c r="L76" i="5"/>
  <c r="L77" i="5"/>
  <c r="L78" i="5"/>
  <c r="L79" i="5"/>
  <c r="L80" i="5"/>
  <c r="L81" i="5"/>
  <c r="L82" i="5"/>
  <c r="L84" i="5"/>
  <c r="L85" i="5"/>
  <c r="L86" i="5"/>
  <c r="L87" i="5"/>
  <c r="L88" i="5"/>
  <c r="L11" i="5"/>
  <c r="L6" i="5"/>
  <c r="L5" i="5"/>
  <c r="L4" i="5"/>
  <c r="L37" i="7" l="1"/>
  <c r="O37" i="7" s="1"/>
  <c r="L35" i="7"/>
  <c r="O35" i="7" s="1"/>
  <c r="L28" i="7"/>
  <c r="O28" i="7" s="1"/>
  <c r="L41" i="7"/>
  <c r="O41" i="7" s="1"/>
  <c r="L27" i="7"/>
  <c r="O27" i="7" s="1"/>
  <c r="L33" i="7"/>
  <c r="O25" i="7"/>
  <c r="D44" i="7"/>
  <c r="L44" i="7" s="1"/>
  <c r="L24" i="7"/>
  <c r="O24" i="7" s="1"/>
  <c r="L10" i="5"/>
</calcChain>
</file>

<file path=xl/sharedStrings.xml><?xml version="1.0" encoding="utf-8"?>
<sst xmlns="http://schemas.openxmlformats.org/spreadsheetml/2006/main" count="1952" uniqueCount="443">
  <si>
    <t>OBSERVACIONES</t>
  </si>
  <si>
    <t>TUMBACO</t>
  </si>
  <si>
    <t>CUMBAYÁ</t>
  </si>
  <si>
    <t>PUEMBO</t>
  </si>
  <si>
    <t>PIFO</t>
  </si>
  <si>
    <t>TABABELA</t>
  </si>
  <si>
    <t>LA MORITA</t>
  </si>
  <si>
    <t>COLLAQUI</t>
  </si>
  <si>
    <t>LA BUENA ESPERANZA</t>
  </si>
  <si>
    <t>SAN FRANCISCO DE CHUROLOMA</t>
  </si>
  <si>
    <t>LA MORITA II</t>
  </si>
  <si>
    <t>PLAZAPAMBA</t>
  </si>
  <si>
    <t>TUMBACO CABECERA</t>
  </si>
  <si>
    <t>LAS MARIAS</t>
  </si>
  <si>
    <t>COMUNA CENTRAL</t>
  </si>
  <si>
    <t>SAN ANTONIO</t>
  </si>
  <si>
    <t>EL ARENAL</t>
  </si>
  <si>
    <t>TOLA CHICA</t>
  </si>
  <si>
    <t>LA VINIA</t>
  </si>
  <si>
    <t>YANAZARAPATA</t>
  </si>
  <si>
    <t>SAN JUAN</t>
  </si>
  <si>
    <t>CUMBAYA CABECERA</t>
  </si>
  <si>
    <t>ARRAYANES MANGAH</t>
  </si>
  <si>
    <t>LA CRUZ DE PUEMBO</t>
  </si>
  <si>
    <t>CAMPAMENTO</t>
  </si>
  <si>
    <t>SAN PEDRO DE CHICHE</t>
  </si>
  <si>
    <t>CALLUMA</t>
  </si>
  <si>
    <t>PRIMAVERA</t>
  </si>
  <si>
    <t>PALUGO</t>
  </si>
  <si>
    <t>CHAUPIMOLINO</t>
  </si>
  <si>
    <t>LA TOLITA</t>
  </si>
  <si>
    <t>PRIMAVERA CENTRO</t>
  </si>
  <si>
    <t xml:space="preserve">LA PAZ </t>
  </si>
  <si>
    <t>LAS ACACIAS</t>
  </si>
  <si>
    <t>PRESUPUESTOS PARTICIPATIVOS 2019</t>
  </si>
  <si>
    <t>MATRIZ GENERAL DE PRE - FACTIBILIDAD TÉCNICA, ECONÓMICA Y JURÍDICA DE OBRA PÚBLICA</t>
  </si>
  <si>
    <t>No.</t>
  </si>
  <si>
    <t>ADMINISTRACIÓN ZONAL</t>
  </si>
  <si>
    <t>PARROQUIA</t>
  </si>
  <si>
    <t>BARRIO O SECTOR</t>
  </si>
  <si>
    <t>ÁREA (URBANA/RURAL)</t>
  </si>
  <si>
    <t>DOCUMENTOS DE RESPALDO (TICKET)</t>
  </si>
  <si>
    <t>TIPO DE REQUERIMIENTO</t>
  </si>
  <si>
    <t>UBICACIÓN EXACTA (INDICAR CALLE DE INTERVENCIÓN Y DESDE - HASTA)</t>
  </si>
  <si>
    <t>LONGITUD    APROX (M)</t>
  </si>
  <si>
    <t>ANCHO       APROX (M)</t>
  </si>
  <si>
    <t>AREA APROX (M2)</t>
  </si>
  <si>
    <t>VALOR APROX. ($)</t>
  </si>
  <si>
    <t>BARRIO REGULARIZADO</t>
  </si>
  <si>
    <t>TRAZADO VIAL DEFINIDO</t>
  </si>
  <si>
    <t xml:space="preserve">ALCANTARILLADO </t>
  </si>
  <si>
    <t>AGUA POTABLE</t>
  </si>
  <si>
    <t>RED ELECTRICA</t>
  </si>
  <si>
    <t>CUENTAN CON ESTUDIOS COMPLETOS SI/NO</t>
  </si>
  <si>
    <t>FECHA DE ESTUDIOS</t>
  </si>
  <si>
    <t>DEPENDENCIA DONDE REPOSAN LOS ESTUDIOS</t>
  </si>
  <si>
    <t>PORCENTAJE DE CONSOLIDACIÓN</t>
  </si>
  <si>
    <t>BENEFICIERIOS DIRECTOS</t>
  </si>
  <si>
    <t>BENEFICIARIOS INDIRECTOS</t>
  </si>
  <si>
    <t>POSIBLES AFECTACIONES</t>
  </si>
  <si>
    <t>PREFACTIBILIDAD (SI/NO)</t>
  </si>
  <si>
    <t xml:space="preserve">ES VIABLE TÉCNICAMENTE Y SOSTENIBLE EN EL TIEMPO </t>
  </si>
  <si>
    <t xml:space="preserve">ES VIABLE LEGALMENTE </t>
  </si>
  <si>
    <t>SE CUENTA CON RECURSOS PARA ESTO</t>
  </si>
  <si>
    <t>RURAL</t>
  </si>
  <si>
    <t>SIN DATOS</t>
  </si>
  <si>
    <t>ESPACIO PUBLICO</t>
  </si>
  <si>
    <t>SI</t>
  </si>
  <si>
    <t>N/A</t>
  </si>
  <si>
    <t>NO</t>
  </si>
  <si>
    <t>CODIGO OOPP</t>
  </si>
  <si>
    <t>2018-000214</t>
  </si>
  <si>
    <t>2018-001487</t>
  </si>
  <si>
    <t>2018-016382</t>
  </si>
  <si>
    <t>2018-016393</t>
  </si>
  <si>
    <t>2018-021764</t>
  </si>
  <si>
    <t>2018-038432</t>
  </si>
  <si>
    <t>2018-041909</t>
  </si>
  <si>
    <t>2018-042197</t>
  </si>
  <si>
    <t>2018-042202</t>
  </si>
  <si>
    <t>2018-043597</t>
  </si>
  <si>
    <t>2018-048367</t>
  </si>
  <si>
    <t>2018-062524</t>
  </si>
  <si>
    <t>2018-047361</t>
  </si>
  <si>
    <t>2018-034617</t>
  </si>
  <si>
    <t>2018-068306</t>
  </si>
  <si>
    <t>2018-065994</t>
  </si>
  <si>
    <t>2018-044431</t>
  </si>
  <si>
    <t>2018-046148</t>
  </si>
  <si>
    <t>2018-044471</t>
  </si>
  <si>
    <t>2018-040920</t>
  </si>
  <si>
    <t>VIAL</t>
  </si>
  <si>
    <t>ESPACIO PÚBLICO</t>
  </si>
  <si>
    <t>INFRAESTRUCTURA</t>
  </si>
  <si>
    <t>REHABILITACIÓN DE LA CALLE E8D, DESDE CALLE JOSE VINUEZA HASTA CALLE N4B, PARROQUIA DE TUMBACO</t>
  </si>
  <si>
    <t>REHABILITACIÓN DE LA CALLE “DE LOS NARDOS”, DESDE LA CALLE GONZALO PIZARRO HASTA LA CALLA DE LAS MANDARINAS, SECTOR COLLAQUI, PARROQUIA DE TUMBACO</t>
  </si>
  <si>
    <t>REHABILITACIÓN DE LA CALLE “E4A”, DESDE LA CALLE N10C HASTA LA CALLE N10A, SECTOR LA BUENA ESPERANZA, PARROQUIA DE TUMBACO</t>
  </si>
  <si>
    <t>REHABILITACIÓN DE LA CALLE “N10A”, DESDE LA CALLE  RIO PANGORA HASTA LA CALLE RIO MARAÑON, SECTOR LA BUENA ESPERANZA, PARROQUIA DE TUMBACO</t>
  </si>
  <si>
    <t>REHABILITACIÓN DE LA CALLE “RIO MARAÑON”, DESDE LA CALLE  RIO PANGORA HASTA LA CALLE N10B , SECTOR LA BUENA ESPERANZA, PARROQUIA DE TUMBACO</t>
  </si>
  <si>
    <t>REHABILITACIÓN DE LA CALLE “RIO MARAÑON”, DESDE LA CALLE  RIO SAN PEDRO HASTA LA ABSCISA 0+085.00mts, SECTOR LA BUENA ESPERANZA, PARROQUIA DE TUMBACO</t>
  </si>
  <si>
    <t>REHABILITACIÓN DE LA CALLE “N9C”, DESDE LA CALLE  AURELIO DAVILA HASTA LA CALLE N9C, SECTOR LA BUENA ESPERANZA, PARROQUIA DE TUMBACO</t>
  </si>
  <si>
    <t>REHABILITACIÓN DE LA CALLE “DE LAS MINAS”, DESDE ABSCISA 0+180 HASTA LA ABSCISA 1+1260, SECTOR SAN FRANCISCO DE CHUROLOMA, PARROQUIA DE TUMBACO</t>
  </si>
  <si>
    <t>CONSTRUCCIÓN DEL PARQUE CHILCAPUGRO, BARRIO LA MORITA, PARROQUIA DE TUMBACO</t>
  </si>
  <si>
    <t>CONSTRUCCIÓN DE BATERÍAS SANITARIAS Y CAMERINOS EN EL ESTADIO DE PLAZAPAMBA, SECTOR CHIVIQUI, PARROQUIA DE TUMBACO.</t>
  </si>
  <si>
    <t>REHABILITACIÓN DE LA CALLE S3, DESDE CALLE MIGUEL ASTURIAS HASTA LA CALLE S2, SECTOR CHIVIQUI, PARROQUIA DE TUMBACO</t>
  </si>
  <si>
    <t>REHABILITACIÓN DE LA CALLE S2, DESDE CALLE MIGUEL ASTURIAS HASTA LA CALLE S3, SECTOR CHIVIQUI, PARROQUIA DE TUMBACO</t>
  </si>
  <si>
    <t>REHABILITACIÓN DE LA SIN NOMBRE, DESDE CALLE MIGUEL ASTURIAS HASTA EL FINAL DE LA CALLE SIN NOMBRE, SECTOR CHIVIQUI, PARROQUIA DE TUMBACO</t>
  </si>
  <si>
    <t>REHABILITACIÓN DE LA CALLE VICTOR NARANJO FIALLO, DESDE CALLE LEOPOLDO BENITES VINUEZA HASTA LA ABSCISA         0+360.00 MTS, SECTOR CHIVIQUI, PARROQUIA DE TUMBACO</t>
  </si>
  <si>
    <t>REHABILITACIÓN DEL ESPACIO PÚBLICO UBICADO EN EL PREDIO N° 776330, BARRIO TUMBACO CABECERA, PARROQUIA DE TUMBACO</t>
  </si>
  <si>
    <t>REHABILITACIÓN DE LA CALLE “JUAN JOSE FLORES”, DESDE LA CALLE S4E HASTA EL FIN DE LA CALLE JUAN JOSE FLORES, SECTOR LA DOLOROZA, PARROQUIA DE TUMBACO</t>
  </si>
  <si>
    <t>REHABILITACIÓN DE LA CALLE “LOS GUACAMAYOS”, DESDE LA CALLE DE LOS RUIISEÑORES HASTA LA ABSCISA 0+200.00mts, SECTOR CENTRAL, PARROQUIA DE TUMBACO</t>
  </si>
  <si>
    <t>REHABILITACIÓN DE LA CALLE “Oe3”, DESDE LA CALLE FRANCISCO DE ORELLANA HASTA LA AVENIDA OSWALDO GUAYASAMÍN, SECTOR TUMBACO CABECERA, PARROQUIA DE TUMBACO</t>
  </si>
  <si>
    <t>REHABILITACIÓN DE LA CALLE “JUAN COELLO”, DESDE LA ABSCISA 0+280.00 HASTA LA CALLE FEDERICO GONZALEZ SUAREZ, SECTOR TOLAGASI, PARROQUIA DE TUMBACO</t>
  </si>
  <si>
    <t>REHABILITACIÓN DE LA CALLE RUMIÑAHUI, DESDE LA AVENIDA OSWALDO GUAYASAMÍN HASTA LA CALLE GONZALO PIZARRO, PARROQUIA DE TUMBACO</t>
  </si>
  <si>
    <t>REHABILITACIÓN DE LA CALLE “MARIANO JARAMILLO”, DESDE LA CALLE JOSE ANTONÍO CORREA, HASTA EL FINAL DE LA CALLE MARIANO JARAMILLO, SECTOR EL ARENAL, PARROQUIA DE TUMBACO</t>
  </si>
  <si>
    <t>REHABILITACIÓN DE LA CALLE “E12G”, DESDE LA CALLE UNIVERSITARIA HASTA EL FINAL DE LA CALLE E12G, SECTOR TOLA CHICA, PARROQUIA DE TUMBACO</t>
  </si>
  <si>
    <t>CONSTRUCCIÓN DE GUAGUA CENTRO EN EL PREDIO N° 3560043, SECTOR LA MORITA, PARROQUIA DE TUMBACO</t>
  </si>
  <si>
    <t>REEMPEDRADO DE LA CALLE “ALFONSO RUMAZO Y JOSE ASCAZUBI”, DESDE FIN DEL ASFALTO HASTA FIN DE LA CALLE JOSE ASCAZUBI. SECTOR LA VINIA, PARROQUIA DE TUMBACO</t>
  </si>
  <si>
    <t>REHABILITACIÓN DE LA CALLE MARIA VICTORIA DAVALOS DESDE VÍA FÉRREA “GENERAL ELOY ALFARO”  HASTA LA CALLE ELISA MARIÑO DE CARVAJAL, SECTOR YANAZARAPATA, PARROQUIA DE CUMBAYA</t>
  </si>
  <si>
    <t>REHABILITACIÓN DE LA CALLE ANGEL FELICISIMO ROJAS DESDE LA CALLE ELISA MARIÑO DE CARVAJAL HASTA LA CALLE JUAN LEÓN MERA, SECTOR SAN JUAN, PARROQUIA DE CUMBAYA</t>
  </si>
  <si>
    <t>REHABILITACIÓN DE LA VÍA FÉRREA “GENERAL ELOY ALFARO”  Y ELISA MARIÑO DESDE LA CALLE ENRIQUE GIL HASTA LA CALLE S8E, SECTOR YANAZARAPATA, PARROQUIA DE CUMBAYA</t>
  </si>
  <si>
    <t>RECONSTRUCCIÓN DE LA PISCINA EN EL PREDIO N° 776355, BARRIO CUMBAYA CABECERA, PARROQUIA DE CUMBAYA</t>
  </si>
  <si>
    <t>REHABILITACIÓN DE LA CUBIERTA DEL TEATRO CUMBAYA, SECTOR CUMBAYA CABECERA, PARROQUIA DE CUMBAYA</t>
  </si>
  <si>
    <t>PUNTO SEGURO EN EL BARRIO MANGAHUANTAG, SECTOR ARRAYANES MANGAH, PARROQUIA DE PUEMBO</t>
  </si>
  <si>
    <t>CONSTRUCCIÓN DE BORDILLOS Y SUMIDEROS EN LA “VÍA FÉRREA” DESDE LA CALLE 24 DE MAYO HASTA LA CALLE 25 DE JULIO, SECTOR LA CRUZ DE PUEMBO, PARROQUIA DE PUEMBO</t>
  </si>
  <si>
    <t>REHABILITACIÓN DE LA CALLE “N6B”, DESDE LA CALLE ENRIQUE FELIX HASTA FIN DE LA CALLE “N6B”, SECTOR EL CAMPAMENTO, PARROQUIA DE PUEMBO</t>
  </si>
  <si>
    <t>CONSTRUCCIÓN ADOQUINADO, CALLE ABDÓN CRUZ, LA PAZ, SECTOR CALLUMA, PARROQUIA PIFO.</t>
  </si>
  <si>
    <t>CONSTRUCCIÓN ADOQUINADO, PASAJE EDUARDO NIETO, BARRIO PRIMAVERA, PARROQUIA PIFO</t>
  </si>
  <si>
    <t>READOQUINADO, CALLE ORIENTE, BARRIO LIBERTAD DE PIFO</t>
  </si>
  <si>
    <t>CONSTRUCCIÓN ADOQUINADO, AVENIDA CONQUISTADORES, BARRIO CALLUMA, PARROQUIA PIFO</t>
  </si>
  <si>
    <t>CONSTRUCCIÓN ADOQUINADO, CALLE CORAZÓN, SECTOR PALUGO, PARROQUIA PIFO</t>
  </si>
  <si>
    <t>CONSTRUCCIÓN ADOQUINADO, PROLONGACIÓN CALLE FRANCISCO DAMMER, SECTOR PALUGO, PARROQUIA PIFO</t>
  </si>
  <si>
    <t>CONSTRUCCIÓN ADOQUINADO, CALLE BELLAVISTA, SECTOR CHAUPIMOLINO</t>
  </si>
  <si>
    <t>CONSTRUCCIÓN ADOQUINADO, CALLE SIN NOMBRE, SECTOR CHAUPIMOLINO, PARROQUIA PIFO</t>
  </si>
  <si>
    <t>CONSTRUCCIÓN ADOQUINADO, CALLE JUAN MANTILLA, SECTOR LA TOLITA, PARROQUIA PIFO</t>
  </si>
  <si>
    <t>REPARACIÓN Y LACADO DE PISOS DEL COLISEO, BARRIO PRIMAVERA CENTRO, PARROQUIA PIFO</t>
  </si>
  <si>
    <t>MEJORAMIENTO INFRAESTRUCTURA DEL PARQUE CENTRAL, BARRIO PRIMAVERA CENTRO, PARROQUIA PIFO</t>
  </si>
  <si>
    <t>CASA BARRIAL, BARRIO LA PAZ, PARROQUIA PIFO</t>
  </si>
  <si>
    <t>CONSTRUCCIÓN BORDILLOS SISTEMA VIAL, BARRIO LAS ACACIAS, PARROQUIA TABABELA</t>
  </si>
  <si>
    <r>
      <t xml:space="preserve">La vía solicitada tiene afectaciones viales y carece de servicios básicos por lo que </t>
    </r>
    <r>
      <rPr>
        <b/>
        <sz val="8"/>
        <color theme="1"/>
        <rFont val="Calibri"/>
        <family val="2"/>
        <scheme val="minor"/>
      </rPr>
      <t>“NO ES FACTIBLE”</t>
    </r>
    <r>
      <rPr>
        <sz val="8"/>
        <color theme="1"/>
        <rFont val="Calibri"/>
        <family val="2"/>
        <scheme val="minor"/>
      </rPr>
      <t>, para ser incluido en la priorización de “Presupuestos participativos 2019”, se recomienda a los moradores interesados, legalizar la vía, proceso que se debe llevar a cabo en la Unidad Administrativa de Territorio y Vivienda de la AMZT y solicitar a la EPMAPS el servicio de alcantarillado, requisitos previos para la intervención con obras viales.</t>
    </r>
  </si>
  <si>
    <r>
      <t xml:space="preserve">La vía solicitada en el tramo señalado tiene afectaciones viales en calzada, no tiene salida y no mejora la movilidad del lugar se determina que </t>
    </r>
    <r>
      <rPr>
        <b/>
        <sz val="8"/>
        <color theme="1"/>
        <rFont val="Calibri"/>
        <family val="2"/>
        <scheme val="minor"/>
      </rPr>
      <t>“NO ES FACTIBLE”</t>
    </r>
    <r>
      <rPr>
        <sz val="8"/>
        <color theme="1"/>
        <rFont val="Calibri"/>
        <family val="2"/>
        <scheme val="minor"/>
      </rPr>
      <t>, para ser incluido en la priorización de “Presupuestos participativos 2019”, se recomienda a los moradores interesados, legalizar el trazado vial desde la Gonzalo Pizarro a la calle de las Mandarinas, proceso que se debe llevar a cabo en la Unidad Administrativa de Territorio y Vivienda de la AMZT, se deberá solicitar los procesos expropiatorios para las edificaciones que invaden la calzada.</t>
    </r>
  </si>
  <si>
    <r>
      <t xml:space="preserve">La vía solicitada en el tramo señalado es factible técnicamente ya que cuenta con los servicios básicos y no tiene afectaciones viales sin embargo </t>
    </r>
    <r>
      <rPr>
        <b/>
        <sz val="8"/>
        <color theme="1"/>
        <rFont val="Calibri"/>
        <family val="2"/>
        <scheme val="minor"/>
      </rPr>
      <t>“NO ES FACTIBLE”</t>
    </r>
    <r>
      <rPr>
        <sz val="8"/>
        <color theme="1"/>
        <rFont val="Calibri"/>
        <family val="2"/>
        <scheme val="minor"/>
      </rPr>
      <t>, para ser incluido en la priorización de “Presupuestos participativos 2019”, ya que la obras no tiene beneficiados directos, el flujo vehicular tampoco justifica una intervención con nuevas capas de rodadura, por lo que se recomienda a los moradores interesados, legalizar el trazado vial (Aprobación por Consejo Metropolitano), proceso que se debe llevar a cabo en la Unidad Administrativa de Territorio y Vivienda de la AMZT y coordinar con los moradores para dar mantenimiento vial de la calle, mediante mingas.</t>
    </r>
  </si>
  <si>
    <r>
      <t xml:space="preserve">La vía solicitada en el tramo señalado es factible técnicamente ya que cuenta con los servicios básicos y no tiene afectaciones viales sin embargo </t>
    </r>
    <r>
      <rPr>
        <b/>
        <sz val="8"/>
        <color theme="1"/>
        <rFont val="Calibri"/>
        <family val="2"/>
        <scheme val="minor"/>
      </rPr>
      <t>“NO ES FACTIBLE”</t>
    </r>
    <r>
      <rPr>
        <sz val="8"/>
        <color theme="1"/>
        <rFont val="Calibri"/>
        <family val="2"/>
        <scheme val="minor"/>
      </rPr>
      <t>, para ser incluido en la priorización de “Presupuestos participativos 2019”, ya que la obras tiene dos predios beneficiados directamente, el flujo vehicular tampoco justifica una intervención con nuevas capas de rodadura, por lo que se recomienda a los moradores interesados, legalizar el trazado vial (Aprobación por Consejo Metropolitano), proceso que se debe llevar a cabo en la Unidad Administrativa de Territorio y Vivienda de la AMZT y coordinar con los moradores para dar mantenimiento vial de la calle, mediante mingas.</t>
    </r>
  </si>
  <si>
    <r>
      <t xml:space="preserve">La vía solicitada en el tramo señalado es factible técnicamente ya que cuenta con los servicios básicos y no tiene afectaciones viales sin embargo </t>
    </r>
    <r>
      <rPr>
        <b/>
        <sz val="8"/>
        <color theme="1"/>
        <rFont val="Calibri"/>
        <family val="2"/>
        <scheme val="minor"/>
      </rPr>
      <t>“NO ES FACTIBLE”</t>
    </r>
    <r>
      <rPr>
        <sz val="8"/>
        <color theme="1"/>
        <rFont val="Calibri"/>
        <family val="2"/>
        <scheme val="minor"/>
      </rPr>
      <t>, para ser incluido en la priorización de “Presupuestos participativos 2019”, ya que la obra tiene un solo predio beneficiado directamente, el flujo vehicular tampoco justifica una intervención con nuevas capas de rodadura, por lo que se recomienda a los moradores interesados, legalizar el trazado vial (Aprobación por Consejo Metropolitano), proceso que se debe llevar a cabo en la Unidad Administrativa de Territorio y Vivienda de la AMZT y coordinar con los moradores para dar mantenimiento vial de la calle, mediante mingas.</t>
    </r>
  </si>
  <si>
    <r>
      <t xml:space="preserve">La vía solicitada en el tramo señalado es factible técnicamente ya que cuenta con los servicios básicos y no tiene afectaciones viales sin embargo </t>
    </r>
    <r>
      <rPr>
        <b/>
        <sz val="8"/>
        <color theme="1"/>
        <rFont val="Calibri"/>
        <family val="2"/>
        <scheme val="minor"/>
      </rPr>
      <t>“NO ES FACTIBLE”</t>
    </r>
    <r>
      <rPr>
        <sz val="8"/>
        <color theme="1"/>
        <rFont val="Calibri"/>
        <family val="2"/>
        <scheme val="minor"/>
      </rPr>
      <t>, para ser incluido en la priorización de “Presupuestos participativos 2019”, ya que la obra tiene solo tres predios beneficiados directamente, el flujo vehicular tampoco justifica una intervención con nuevas capas de rodadura, por lo que se recomienda a los moradores interesados, legalizar el trazado vial (Aprobación por Consejo Metropolitano), proceso que se debe llevar a cabo en la Unidad Administrativa de Territorio y Vivienda de la AMZT y coordinar con los moradores para dar mantenimiento vial de la calle, mediante mingas.</t>
    </r>
  </si>
  <si>
    <r>
      <t xml:space="preserve">La vía solicitada en el tramo señalado tiene afectaciones viales y a la fecha carece del servicio de alcantarillado, por lo tanto </t>
    </r>
    <r>
      <rPr>
        <b/>
        <sz val="8"/>
        <color theme="1"/>
        <rFont val="Calibri"/>
        <family val="2"/>
        <scheme val="minor"/>
      </rPr>
      <t>“NO ES FACTIBLE”</t>
    </r>
    <r>
      <rPr>
        <sz val="8"/>
        <color theme="1"/>
        <rFont val="Calibri"/>
        <family val="2"/>
        <scheme val="minor"/>
      </rPr>
      <t>, para ser incluido en la priorización de “Presupuestos participativos 2019”, se recomienda a los moradores interesados, legalizar la vía, proceso que se debe llevar a cabo en la Unidad Administrativa de Territorio y Vivienda de la AMZT, para solicitudes posteriores se recomienda ingresar informe de la EPMAPS certificando la existencia de alcantarillado.</t>
    </r>
  </si>
  <si>
    <r>
      <t xml:space="preserve">La intervención en el espacio público en el predio N° 581192 es necesaria, para incrementar los espacios verdes y de recreación en la parroquia, por lo tanto se determina que </t>
    </r>
    <r>
      <rPr>
        <b/>
        <sz val="8"/>
        <color theme="1"/>
        <rFont val="Calibri"/>
        <family val="2"/>
        <scheme val="minor"/>
      </rPr>
      <t>“ES FACTIBLE”</t>
    </r>
    <r>
      <rPr>
        <sz val="8"/>
        <color theme="1"/>
        <rFont val="Calibri"/>
        <family val="2"/>
        <scheme val="minor"/>
      </rPr>
      <t>, para ser incluido en la priorización de “Presupuestos participativos 2019”, para la elaboración de los estudios y del modelo de gestión se deberá tomar en cuenta lo siguiente: • El ingreso vehicular por la quebrada no puede ser el único ingreso, oficialmente es por la vía publica colindante, se procurara realizar accesibilidad universal en las zonas intervenidas. • Al tratarse de un espacio de recreación  se recomienda edificar toda la infraestructura necesaria para el funcionamiento de zonas deportivas; canchas, camerinos, baterías sanitaria, tribuna, cerramientos. • Por la cantidad de terreno se recomienda planificar por etapas las siguientes intervenciones, en especial se insiste en que el parque debe contar con equipamientos que cuenten con actividades durante la mayor cantidad de tiempo todos los días de la semana. • Se recomienda gestionar con las instancias municipales correspondientes (secretarías temáticas) posibles proyectos y la factibilidad de los mismos. • El parque requiere de un modelo de gestión para poder dar mantenimiento y brindar seguridad en el lugar, definir quien se encargara de la administración del parque y establecer claras responsabilidades; Agua, electricidad, mantenimiento general, con el fin de precautelar las edificaciones.</t>
    </r>
  </si>
  <si>
    <r>
      <t xml:space="preserve">La construcción de baños y camerinos en el predio N° 5557431,  </t>
    </r>
    <r>
      <rPr>
        <b/>
        <sz val="8"/>
        <color theme="1"/>
        <rFont val="Calibri"/>
        <family val="2"/>
        <scheme val="minor"/>
      </rPr>
      <t>“NO ES FACTIBLE”</t>
    </r>
    <r>
      <rPr>
        <sz val="8"/>
        <color theme="1"/>
        <rFont val="Calibri"/>
        <family val="2"/>
        <scheme val="minor"/>
      </rPr>
      <t>, para ser incluido en la priorización de “Presupuestos participativos 2019”, ya que no se trata de un predio público o institución pública, el predio se encuentra catastrado a nombre de particulares.</t>
    </r>
  </si>
  <si>
    <r>
      <t xml:space="preserve">La vía solicitada tiene todos los servicios básicos por lo que </t>
    </r>
    <r>
      <rPr>
        <b/>
        <sz val="8"/>
        <color theme="1"/>
        <rFont val="Calibri"/>
        <family val="2"/>
        <scheme val="minor"/>
      </rPr>
      <t xml:space="preserve">“ES FACTIBLE” </t>
    </r>
    <r>
      <rPr>
        <sz val="8"/>
        <color theme="1"/>
        <rFont val="Calibri"/>
        <family val="2"/>
        <scheme val="minor"/>
      </rPr>
      <t>se aclara</t>
    </r>
    <r>
      <rPr>
        <b/>
        <sz val="8"/>
        <color theme="1"/>
        <rFont val="Calibri"/>
        <family val="2"/>
        <scheme val="minor"/>
      </rPr>
      <t xml:space="preserve"> </t>
    </r>
    <r>
      <rPr>
        <sz val="8"/>
        <color theme="1"/>
        <rFont val="Calibri"/>
        <family val="2"/>
        <scheme val="minor"/>
      </rPr>
      <t>, para ser incluido en la priorización de “Presupuestos participativos 2019”, sin embargo se deben tener en cuenta los siguientes compromisos de la comunidad: • Los predios frentistas deben respetar la línea de fabrica
• Los predios frentista que tienen su nivel de terreno natural, bajo el nivel de la calzada deben realizar la construcción de los cerramientos con muros de contención.
• La entidad encargada de los canales de riego debe embaular y asegurar que no existan filtraciones hacia el terreno de la calzada. La vía es factible de realizar desde la calle Miguel de Asturias hasta la calle S2 con una extensión de 340 mts ya que existe una densidad media y no existen problemas de ampliación ni obras complementarias.</t>
    </r>
  </si>
  <si>
    <r>
      <t xml:space="preserve">La vía solicitada tiene todos los servicios básicos sin embargo </t>
    </r>
    <r>
      <rPr>
        <b/>
        <sz val="8"/>
        <color theme="1"/>
        <rFont val="Calibri"/>
        <family val="2"/>
        <scheme val="minor"/>
      </rPr>
      <t xml:space="preserve">“ES FACTIBLE” </t>
    </r>
    <r>
      <rPr>
        <sz val="8"/>
        <color theme="1"/>
        <rFont val="Calibri"/>
        <family val="2"/>
        <scheme val="minor"/>
      </rPr>
      <t>si los frentistas se comprometen a dejar el ancho de vía proyectado de 10.00 mts de lo contrario la vía no es factible, para ser incluido en la priorización de “Presupuestos participativos 2019”, en el caso de ser factible se deben tener en cuenta los siguientes compromisos de la comunidad: • Los predios frentistas deben respetar la línea de fabrica
• Los predios frentista que tienen su nivel de terreno natural, bajo el nivel de la calzada deben realizar la construcción de los cerramientos con muros de contención.</t>
    </r>
  </si>
  <si>
    <r>
      <t xml:space="preserve">La vía solicitada tiene todos los servicios básicos sin embargo </t>
    </r>
    <r>
      <rPr>
        <b/>
        <sz val="8"/>
        <color theme="1"/>
        <rFont val="Calibri"/>
        <family val="2"/>
        <scheme val="minor"/>
      </rPr>
      <t xml:space="preserve">“NO ES FACTIBLE” </t>
    </r>
    <r>
      <rPr>
        <sz val="8"/>
        <color theme="1"/>
        <rFont val="Calibri"/>
        <family val="2"/>
        <scheme val="minor"/>
      </rPr>
      <t>para ser incluido en la priorización de “Presupuestos participativos 2019”, ya que la calzada se encuentra afectada por una edificación.</t>
    </r>
  </si>
  <si>
    <r>
      <t xml:space="preserve">La vía solicitada tiene todos los servicios básicos por lo que  </t>
    </r>
    <r>
      <rPr>
        <b/>
        <sz val="8"/>
        <color theme="1"/>
        <rFont val="Calibri"/>
        <family val="2"/>
        <scheme val="minor"/>
      </rPr>
      <t xml:space="preserve">“ES FACTIBLE” </t>
    </r>
    <r>
      <rPr>
        <sz val="8"/>
        <color theme="1"/>
        <rFont val="Calibri"/>
        <family val="2"/>
        <scheme val="minor"/>
      </rPr>
      <t>para ser incluido en la priorización de “Presupuestos participativos 2019”, sin embargo se deben tener en cuenta los siguientes compromisos de la comunidad:                       • Los predios frentistas deben respetar la línea de fabrica
• Los predios frentistas que tienen su nivel de terreno natural, bajo el nivel de la calzada deben realizar la construcción de los cerramientos con muros de contención.
• La entidad encargada de los canales de riego debe embaular y asegurar que no existan filtraciones hacia el terreno de la calzada</t>
    </r>
  </si>
  <si>
    <r>
      <t xml:space="preserve">La recuperación del espacio público en el predio N° 776330 es prioritaria la encontrarse sin uso y es un espacio propicio para la inseguridad, por lo tanto se determina que </t>
    </r>
    <r>
      <rPr>
        <b/>
        <sz val="8"/>
        <color theme="1"/>
        <rFont val="Calibri"/>
        <family val="2"/>
        <scheme val="minor"/>
      </rPr>
      <t>“ES FACTIBLE”</t>
    </r>
    <r>
      <rPr>
        <sz val="8"/>
        <color theme="1"/>
        <rFont val="Calibri"/>
        <family val="2"/>
        <scheme val="minor"/>
      </rPr>
      <t>, para ser incluido en la priorización de “Presupuestos participativos 2019”, sin embargo la intervención a realizarse no es clara, se recomienda lo siguiente: • Derrocamiento de la edificación y creación de un ingreso, con lugares de hidratación, descanso y puntos informativos de la parroquia y de El Chaquiñán también es factible la instalación de esculturas, este equipamiento no tiene la necesidad de personal y se complementa al sistema del parque lineal.  • Poner en funcionamiento las baterías sanitarias, para lo cual se deberá esperar la factibilidad ambiental para el desfogue de desechos, al no poder realizar más edificaciones se deberán asegurar las barandas de colindan con el río, se debe procurar tener el presupuesto por parte de la institución que se encargue de la edificación para el personal necesarios que se encargue del mantenimiento y seguridad del lugar.</t>
    </r>
  </si>
  <si>
    <r>
      <t xml:space="preserve">La vía solicitada en el tramo señalado es factible técnicamente ya que cuenta con los servicios básicos y no tiene afectaciones viales sin embargo </t>
    </r>
    <r>
      <rPr>
        <b/>
        <sz val="8"/>
        <color theme="1"/>
        <rFont val="Calibri"/>
        <family val="2"/>
        <scheme val="minor"/>
      </rPr>
      <t>“NO ES FACTIBLE”</t>
    </r>
    <r>
      <rPr>
        <sz val="8"/>
        <color theme="1"/>
        <rFont val="Calibri"/>
        <family val="2"/>
        <scheme val="minor"/>
      </rPr>
      <t xml:space="preserve">, para ser incluido en la priorización de “Presupuestos participativos 2019”, ya que de acuerdo a la Ordenanza N° 0128 del 2011, </t>
    </r>
    <r>
      <rPr>
        <b/>
        <sz val="8"/>
        <color theme="1"/>
        <rFont val="Calibri"/>
        <family val="2"/>
        <scheme val="minor"/>
      </rPr>
      <t xml:space="preserve">Artículo 7 de la obras a ejecutarse señala </t>
    </r>
    <r>
      <rPr>
        <i/>
        <sz val="8"/>
        <color theme="1"/>
        <rFont val="Calibri"/>
        <family val="2"/>
        <scheme val="minor"/>
      </rPr>
      <t xml:space="preserve">“….Las obras a ejecutarse en la Urbanización son los siguientes:                                                   Alcantarillado:  20%
Vías:                    100%
Aceras:  40% 
Bordillos 30%...”
</t>
    </r>
    <r>
      <rPr>
        <sz val="8"/>
        <color theme="1"/>
        <rFont val="Calibri"/>
        <family val="2"/>
        <scheme val="minor"/>
      </rPr>
      <t>Por lo tanto en caso de intervención Municipal se incumple con los artículos N° 8, 9, 10 y 11 de la Ordenanza N° 128.</t>
    </r>
  </si>
  <si>
    <r>
      <t xml:space="preserve">La vía solicitada en el tramo señalado tiene afectaciones viales, son necesarios la construcción de muros de contención en los dos lados de la vía, por lo tanto se determina que </t>
    </r>
    <r>
      <rPr>
        <b/>
        <sz val="8"/>
        <color theme="1"/>
        <rFont val="Calibri"/>
        <family val="2"/>
        <scheme val="minor"/>
      </rPr>
      <t>“NO ES FACTIBLE”</t>
    </r>
    <r>
      <rPr>
        <sz val="8"/>
        <color theme="1"/>
        <rFont val="Calibri"/>
        <family val="2"/>
        <scheme val="minor"/>
      </rPr>
      <t xml:space="preserve">, para ser incluido en la priorización de “Presupuestos participativos 2019”, se recomienda a los moradores interesados, legalizar el trazado vial de la calle “LOS GUACAMAYOS”, proceso que se debe llevar a cabo en la Unidad Administrativa de Territorio y Vivienda de la AMZT, se deberá solicitar los procesos expropiatorios para las edificaciones que invaden la calzada de ser el caso, también para posteriores solicitudes de obras se deberá presentar el certificado de la EPMAPS de la existencia de red de alcantarillado  ubicación de pozos en la vía señalada. </t>
    </r>
  </si>
  <si>
    <r>
      <t xml:space="preserve">La vía solicitada en el tramo señalado tiene afectaciones viales, no tiene salida a la Av. Oswaldo Guayasamín y no mejora la movilidad del lugar, por lo tanto se determina que </t>
    </r>
    <r>
      <rPr>
        <b/>
        <sz val="8"/>
        <color theme="1"/>
        <rFont val="Calibri"/>
        <family val="2"/>
        <scheme val="minor"/>
      </rPr>
      <t>“NO ES FACTIBLE”</t>
    </r>
    <r>
      <rPr>
        <sz val="8"/>
        <color theme="1"/>
        <rFont val="Calibri"/>
        <family val="2"/>
        <scheme val="minor"/>
      </rPr>
      <t>, para ser incluido en la priorización de “Presupuestos participativos 2019”, se recomienda a los moradores interesados, legalizar el trazado vial de la calle Oe3, proceso que se debe llevar a cabo en la Unidad Administrativa de Territorio y Vivienda de la AMZT, se deberá solicitar los procesos expropiatorios para las edificaciones que invaden la calzada de ser el caso, también para posteriores solicitudes de obras se deberá presentar el certificado de la EPMAPS de la existencia de red de alcantarillado  ubicación de pozos en la vía señalada.</t>
    </r>
  </si>
  <si>
    <r>
      <t xml:space="preserve">La vía solicitada en el tramo señalado tiene afectaciones viales en calzada, la red eléctrica debe estar en las aceras, por lo tanto se determina que </t>
    </r>
    <r>
      <rPr>
        <b/>
        <sz val="8"/>
        <color theme="1"/>
        <rFont val="Calibri"/>
        <family val="2"/>
        <scheme val="minor"/>
      </rPr>
      <t>“NO ES FACTIBLE”</t>
    </r>
    <r>
      <rPr>
        <sz val="8"/>
        <color theme="1"/>
        <rFont val="Calibri"/>
        <family val="2"/>
        <scheme val="minor"/>
      </rPr>
      <t>, para ser incluido en la priorización de “Presupuestos participativos 2019”, sin embargo se recomienda realizar la intervención con asfaltado desde la abscisa 0+280 hasta la intersección con la calle “Federico Gonzales Suarez” ya que el asfalto se encuentra en mal estado y la vía está consolidada en el ancho vial y los servicios básicos, sin embargo para su priorización se tendrá en cuenta lo siguiente:        • Contar con la certificación de la EPMAPS sobre;  ubicación y diseño de las redes de alcantarillado, señalar si la red de agua potable necesita cambio de tubería o profundización de la misma, señalar si el sistema de alcantarillado puede soportar la instalación de rejillas o canales de hormigón armado  para desalojar el agua producto de las lluvias.  • Por el desarrollo residencial del sector se observan varias intervenciones con conjuntos habitacionales, los cuales tienen derecho a las acometidas de servicios básicos, para la priorización se deberá tomar en cuenta que la capa de rodadura no puede tener roturas en un periodo de 10 años, por lo que es importante que todos los predios cuenten con acometidas.</t>
    </r>
  </si>
  <si>
    <r>
      <t xml:space="preserve">La vía solicitada está totalmente consolidada por lo tanto </t>
    </r>
    <r>
      <rPr>
        <b/>
        <sz val="8"/>
        <color theme="1"/>
        <rFont val="Calibri"/>
        <family val="2"/>
        <scheme val="minor"/>
      </rPr>
      <t>“ES FACTIBLE”</t>
    </r>
    <r>
      <rPr>
        <sz val="8"/>
        <color theme="1"/>
        <rFont val="Calibri"/>
        <family val="2"/>
        <scheme val="minor"/>
      </rPr>
      <t xml:space="preserve">, para ser incluido en la priorización de “Presupuestos participativos 2019”, se recomienda tomar en cuenta lo siguiente: En las intersecciones los radios de giro deben cumplir con la normativa, de igual manera los acceso particulares no pueden tomarse la calzada se deberán tomar los correctivos necesarios. En los tramos críticos se realizaran las obras necesarias para obtener una calzada de mínimo 6mts de ancho. La obra requiere de una nueva estructura por la cantidad de bacheo realizado en la misma, se recomienda una rehabilitación total (estructura / capa de rodadura). Se debe tomar en cuenta que la calle desde el momento en que se intervenga no se podrá levantar las capas que conforman la vía para acometidas, estos trabajos comprometerían la durabilidad de la vía. Los trabajos de movimiento de postes  tienen que ser gestionados por la comunidad, es de vital importancia para contar con una calzada sin obstáculos. Se recomienda previo a realizar los estudios definitivos tener el estudio de movilidad para la construcción de la señalética o reduce velocidades correspondientes. </t>
    </r>
  </si>
  <si>
    <r>
      <t xml:space="preserve">La vía solicitada en el tramo señalado tiene afectaciones viales y a la fecha carece del servicio de alcantarillado, por lo tanto </t>
    </r>
    <r>
      <rPr>
        <b/>
        <sz val="8"/>
        <color theme="1"/>
        <rFont val="Calibri"/>
        <family val="2"/>
        <scheme val="minor"/>
      </rPr>
      <t>“NO ES FACTIBLE”</t>
    </r>
    <r>
      <rPr>
        <sz val="8"/>
        <color theme="1"/>
        <rFont val="Calibri"/>
        <family val="2"/>
        <scheme val="minor"/>
      </rPr>
      <t>, para ser incluido en la priorización de “Presupuestos participativos 2019”, se recomienda a los moradores interesados, legalizar la vía, proceso que se debe llevar a cabo en la Unidad Administrativa de Territorio y Vivienda de la AMZT, para solicitudes posteriores se recomienda ingresar informe de la EPMAPS certificando la existencia de alcantarillado.    Al  ser una vía que colinda con la quebrada del rio Chiche por el paisaje recomiendo revisar con las instituciones pertinentes la factibilidad de crear un mirador o un proyecto de tipo recreativo en el borde de la quebrada que funcione como colchón protector y evite el asentamiento de vivienda en lugares peligrosos.</t>
    </r>
  </si>
  <si>
    <r>
      <t xml:space="preserve">La vía solicitada en el tramo señalado tiene afectaciones viales, no tiene salida a otra vía o curva de retorno y no mejora la movilidad del lugar, por lo tanto se determina que </t>
    </r>
    <r>
      <rPr>
        <b/>
        <sz val="8"/>
        <color theme="1"/>
        <rFont val="Calibri"/>
        <family val="2"/>
        <scheme val="minor"/>
      </rPr>
      <t>“NO ES FACTIBLE”</t>
    </r>
    <r>
      <rPr>
        <sz val="8"/>
        <color theme="1"/>
        <rFont val="Calibri"/>
        <family val="2"/>
        <scheme val="minor"/>
      </rPr>
      <t>, para ser incluido en la priorización de “Presupuestos participativos 2019”, se recomienda a los moradores interesados, legalizar el trazado vial de la calle E12G, proceso que se debe llevar a cabo en la Unidad Administrativa de Territorio y Vivienda de la AMZT, se deberá solicitar los procesos expropiatorios para las edificaciones que invaden la calzada de ser el caso, la red eléctrica tiene que estar sobre el espacio de vereda no sobre la calzada.</t>
    </r>
  </si>
  <si>
    <r>
      <t xml:space="preserve"> La intervención en el espacio público en el predio N° 3560043 </t>
    </r>
    <r>
      <rPr>
        <b/>
        <sz val="8"/>
        <color theme="1"/>
        <rFont val="Calibri"/>
        <family val="2"/>
        <scheme val="minor"/>
      </rPr>
      <t>“ES FACTIBLE”</t>
    </r>
    <r>
      <rPr>
        <sz val="8"/>
        <color theme="1"/>
        <rFont val="Calibri"/>
        <family val="2"/>
        <scheme val="minor"/>
      </rPr>
      <t>, para ser incluido en la priorización de “Presupuestos participativos 2019”, cumpliendo las siguientes condiciones: • La comunidad debe garantizar un sistema de evacuación de aguas servidas a largo plazo. • Obtener la factibilidad de la entidad correspondiente para la implantación del  “Guagua Centro”, que proporcione el personal y mobiliario para el funcionamiento del equipamiento.</t>
    </r>
  </si>
  <si>
    <r>
      <t xml:space="preserve">La vía solicitada en el tramo señalado no permite la libre circulación por la calles publicas la capa de rodadura está en un estado medio-bueno, por lo tanto el reempedrado </t>
    </r>
    <r>
      <rPr>
        <b/>
        <sz val="8"/>
        <color theme="1"/>
        <rFont val="Calibri"/>
        <family val="2"/>
        <scheme val="minor"/>
      </rPr>
      <t>“NO ES FACTIBLE”</t>
    </r>
    <r>
      <rPr>
        <sz val="8"/>
        <color theme="1"/>
        <rFont val="Calibri"/>
        <family val="2"/>
        <scheme val="minor"/>
      </rPr>
      <t>, para ser incluido en la priorización de “Presupuestos participativos 2019”, se recomienda a los moradores interesados, construir los bordillos de acuerdo a las definiciones viales, realizar el respectivo mantenimiento de la calzada mediante mingas comunitarias (se puede solicitar ayuda para mingas en la Dirección de Gestión Participativa).</t>
    </r>
  </si>
  <si>
    <r>
      <t xml:space="preserve">El tramo  solicitado </t>
    </r>
    <r>
      <rPr>
        <b/>
        <sz val="8"/>
        <color theme="1"/>
        <rFont val="Calibri"/>
        <family val="2"/>
        <scheme val="minor"/>
      </rPr>
      <t>“ES FACTIBLE”</t>
    </r>
    <r>
      <rPr>
        <sz val="8"/>
        <color theme="1"/>
        <rFont val="Calibri"/>
        <family val="2"/>
        <scheme val="minor"/>
      </rPr>
      <t>, para ser incluido en la priorización de “Presupuestos participativos 2019”, ya que se trata de una vía consolidad de alto flujo vehicular, sin embargo para  proceder a su priorización se debe tomar en cuenta las obras complementarias  (muros) en la zonas  con hundimientos, por la ubicación parece ser que la vía es futo del relleno de quebradas es necesario el estudio de suelos detallado.</t>
    </r>
  </si>
  <si>
    <r>
      <t xml:space="preserve">El tramo solicitado </t>
    </r>
    <r>
      <rPr>
        <b/>
        <sz val="8"/>
        <color theme="1"/>
        <rFont val="Calibri"/>
        <family val="2"/>
        <scheme val="minor"/>
      </rPr>
      <t>“ES FACTIBLE”</t>
    </r>
    <r>
      <rPr>
        <sz val="8"/>
        <color theme="1"/>
        <rFont val="Calibri"/>
        <family val="2"/>
        <scheme val="minor"/>
      </rPr>
      <t>, para ser incluido en la priorización de “Presupuestos participativos 2019”, ya que se trata de una vía consolidada de alto flujo vehicular, sin embargo para  proceder a su priorización los predios colindantes deberán ejecutar las obras complementarias (muros de contención).</t>
    </r>
  </si>
  <si>
    <r>
      <t xml:space="preserve">El tramo  solicitado </t>
    </r>
    <r>
      <rPr>
        <b/>
        <sz val="8"/>
        <color theme="1"/>
        <rFont val="Calibri"/>
        <family val="2"/>
        <scheme val="minor"/>
      </rPr>
      <t>“NO ES FACTIBLE”</t>
    </r>
    <r>
      <rPr>
        <sz val="8"/>
        <color theme="1"/>
        <rFont val="Calibri"/>
        <family val="2"/>
        <scheme val="minor"/>
      </rPr>
      <t>, para ser incluido en la priorización de “Presupuestos participativos 2019”, ya que se trata de una “Vía Férrea” y no de una vía aprobada por el MDMQ, para ser incluido en la priorización de “Presupuestos participativos”, se recomienda a los moradores interesados, legalizar el trazado vial, proceso que se debe llevar a cabo en la Unidad Administrativa de Territorio y Vivienda de la AMZT, se deberá solicitar los procesos expropiatorios para las edificaciones que invaden la calzada.</t>
    </r>
  </si>
  <si>
    <r>
      <t xml:space="preserve"> La intervención en el predio N° 776355 </t>
    </r>
    <r>
      <rPr>
        <b/>
        <sz val="8"/>
        <color theme="1"/>
        <rFont val="Calibri"/>
        <family val="2"/>
        <scheme val="minor"/>
      </rPr>
      <t>“NO ES FACTIBLE”</t>
    </r>
    <r>
      <rPr>
        <sz val="8"/>
        <color theme="1"/>
        <rFont val="Calibri"/>
        <family val="2"/>
        <scheme val="minor"/>
      </rPr>
      <t>, para ser incluido en la priorización de “Presupuestos participativos 2019”, el predio no permite intervención con área útil, no existe la factibilidad para el funcionamiento de la piscina, se recomienda realizar otro tipo de intervención con espacio público que no requiera infraestructura. Se recomienda estabilizar los taludes, actualmente se encuentra expuesto y se observa desprendimiento de tierra.</t>
    </r>
  </si>
  <si>
    <r>
      <t xml:space="preserve"> La intervención en el predio N° 130729 </t>
    </r>
    <r>
      <rPr>
        <b/>
        <sz val="8"/>
        <color theme="1"/>
        <rFont val="Calibri"/>
        <family val="2"/>
        <scheme val="minor"/>
      </rPr>
      <t>“ES FACTIBLE”</t>
    </r>
    <r>
      <rPr>
        <sz val="8"/>
        <color theme="1"/>
        <rFont val="Calibri"/>
        <family val="2"/>
        <scheme val="minor"/>
      </rPr>
      <t>, para ser incluido en la priorización de “Presupuestos participativos 2019”, el diseño está dado por el estudio del IMP, para la priorización se debe tener el convenio entre las instituciones públicas involucradas.</t>
    </r>
  </si>
  <si>
    <r>
      <t xml:space="preserve">La obras solicitadas en el predio señalado es factible técnicamente ya que cuenta con los servicios básicos y el espacio disponible, sin embargo </t>
    </r>
    <r>
      <rPr>
        <b/>
        <sz val="8"/>
        <color theme="1"/>
        <rFont val="Calibri"/>
        <family val="2"/>
        <scheme val="minor"/>
      </rPr>
      <t>“NO ES FACTIBLE”</t>
    </r>
    <r>
      <rPr>
        <sz val="8"/>
        <color theme="1"/>
        <rFont val="Calibri"/>
        <family val="2"/>
        <scheme val="minor"/>
      </rPr>
      <t>, para ser incluido en la priorización de “Presupuestos participativos 2019”, ya que el sector tiene una consolidación muy baja y los equipamientos pueden quedar expuestos al vandalismo ya que estarán abandonadas en la mayoría del tiempo, la accesibilidad es difícil, se recomienda se coordine con instituciones municipales o gubernamentales para la implementación de un complejo “Punto Seguro” con actividades que activen al sector e incentive el desarrollo de vivienda y actividades económicas de tipo barrial.</t>
    </r>
  </si>
  <si>
    <r>
      <t xml:space="preserve">El tramo solicitado </t>
    </r>
    <r>
      <rPr>
        <b/>
        <sz val="8"/>
        <color theme="1"/>
        <rFont val="Calibri"/>
        <family val="2"/>
        <scheme val="minor"/>
      </rPr>
      <t>“NO ES FACTIBLE”</t>
    </r>
    <r>
      <rPr>
        <sz val="8"/>
        <color theme="1"/>
        <rFont val="Calibri"/>
        <family val="2"/>
        <scheme val="minor"/>
      </rPr>
      <t>, para ser incluido en la priorización de “Presupuestos participativos 2019”, para la priorización de construcción e bordillos, ya que se trata de una “Vía Férrea” y no de una vía aprobada por el MDMQ</t>
    </r>
  </si>
  <si>
    <r>
      <t xml:space="preserve">La vía solicitada en el tramo señalado no cuenta con los servicios básicos (alcantarillado) y tiene afectaciones viales, por lo tanto  </t>
    </r>
    <r>
      <rPr>
        <b/>
        <sz val="8"/>
        <color theme="1"/>
        <rFont val="Calibri"/>
        <family val="2"/>
        <scheme val="minor"/>
      </rPr>
      <t>“NO ES FACTIBLE”</t>
    </r>
    <r>
      <rPr>
        <sz val="8"/>
        <color theme="1"/>
        <rFont val="Calibri"/>
        <family val="2"/>
        <scheme val="minor"/>
      </rPr>
      <t>, para ser incluido en la priorización de “Presupuestos participativos 2019”, se recomienda a los moradores interesados, legalizar el trazado vial (Aprobación por Consejo Metropolitano), proceso que se debe llevar a cabo en la Unidad Administrativa de Territorio y Vivienda de la AMZT.</t>
    </r>
  </si>
  <si>
    <r>
      <t xml:space="preserve">EL tramo solicitado cuenta con todos los servicios básicos, sin embargo al inicio del tramo existe un cerramiento de ladrillo con afectación vial, a partir de la calle Arcesio Duque el ancho vial disminuye, no existen linderos definidos solo vegetación, es necesario realizar un  replanteo vial para determinar si es necesario el movimiento de postes. En el margen derecho de la vía existe un canal, al momento de la inspección tenía poco flujo, al parecer no es canal de riego, es una cuneta para el desfogue del agua lluvia. Las fases previas de intervención se encuentran con un ancho vial de 7mts. La vía solicitada en el tramo señalado cuenta con los servicios básicos,  tiene afectaciones viales que pueden ser resueltas, no hay afectación en calzada, por lo tanto  </t>
    </r>
    <r>
      <rPr>
        <b/>
        <sz val="8"/>
        <color theme="1"/>
        <rFont val="Calibri"/>
        <family val="2"/>
        <scheme val="minor"/>
      </rPr>
      <t>“ES FACTIBLE”</t>
    </r>
    <r>
      <rPr>
        <sz val="8"/>
        <color theme="1"/>
        <rFont val="Calibri"/>
        <family val="2"/>
        <scheme val="minor"/>
      </rPr>
      <t>, para ser incluido en la priorización de “Presupuestos participativos 2019”, sin embargo se deberán llegar a los siguientes compromisos: • Todos los frentistas se deben acoger a la línea d fabrica. • Al ser una solicitud con convenio de cogestión, la parte requirente tiene que garantizar la factibilidad de  la mano de obra,  maquinaria y materiales complementarios, la AMZT entregara únicamente los adoquínes.</t>
    </r>
  </si>
  <si>
    <r>
      <t xml:space="preserve">Algunas de las vías que se solicita intervención se encuentran dentro del predio N°5203332, a nombre de Monge Layo Laura Margoth, las vías solicitadas tienen afectaciones viales, , carecen de alcantarillado, la consolidación es baja en el sector, no cuenta con transporte público al interior del área de inspección, razones por las cuales  </t>
    </r>
    <r>
      <rPr>
        <b/>
        <sz val="8"/>
        <color theme="1"/>
        <rFont val="Calibri"/>
        <family val="2"/>
        <scheme val="minor"/>
      </rPr>
      <t>“NO ES FACTIBLE”</t>
    </r>
    <r>
      <rPr>
        <sz val="8"/>
        <color theme="1"/>
        <rFont val="Calibri"/>
        <family val="2"/>
        <scheme val="minor"/>
      </rPr>
      <t>, para ser incluido en la priorización de “Presupuestos participativos 2019”, se recomienda a los moradores interesados, legalizar la vía Chimborazo, proceso que se debe llevar a cabo en la Unidad Administrativa de Territorio y Vivienda de la AMZT , solicitar a la EPMAPS el servicio de alcantarillado, y solicitar a la Administración Zonal Tumbaco definición y replanteo vial para que los predios cumplan los retiros respectivos, requisitos previos para la intervención con obras viales.</t>
    </r>
  </si>
  <si>
    <r>
      <t xml:space="preserve">Al tener todos los servicios básicos (agua potable, alcantarillado y energía eléctrica) los predios frentistas al pasaje, al haberse cumplido cerca de 12 años de haber sido ingresada la licencia de subdivisión por la cual se construyó esta vía, al comprobar que no hay afectaciones viales en los predios y al estar la Casa Social de Pifo como una de las beneficiarias del mejoramiento de la presente vía, se considera que  </t>
    </r>
    <r>
      <rPr>
        <b/>
        <sz val="8"/>
        <color theme="1"/>
        <rFont val="Calibri"/>
        <family val="2"/>
        <scheme val="minor"/>
      </rPr>
      <t>“ES FACTIBLE”</t>
    </r>
    <r>
      <rPr>
        <sz val="8"/>
        <color theme="1"/>
        <rFont val="Calibri"/>
        <family val="2"/>
        <scheme val="minor"/>
      </rPr>
      <t>, para ser incluida en la priorización de “Presupuestos participativos 2019”, se recomienda revisar si legalmente es viable realizar la intervención en esta vía.</t>
    </r>
  </si>
  <si>
    <r>
      <t xml:space="preserve">El hundimiento del adoquinado en esta vía que se observa a lo largo del tramo de estudio se debe a trabajos realizados en la red de alcantarillado, por lo que la entidad o persona responsable de estos trabajos deberá hacerse responsable por los daños causados en esta vía, además la Unidad de Territorio y Vivienda – AMZT deberá verificar que no existan afectaciones viales. Con estos antecedentes </t>
    </r>
    <r>
      <rPr>
        <b/>
        <sz val="8"/>
        <color theme="1"/>
        <rFont val="Calibri"/>
        <family val="2"/>
        <scheme val="minor"/>
      </rPr>
      <t>“NO ES FACTIBLE”</t>
    </r>
    <r>
      <rPr>
        <sz val="8"/>
        <color theme="1"/>
        <rFont val="Calibri"/>
        <family val="2"/>
        <scheme val="minor"/>
      </rPr>
      <t xml:space="preserve">, incluir los trabajos de readoquinado para el tramo solicitado de la calle Oriente en la priorización de “Presupuestos participativos 2019”, se recomienda a los moradores interesados, acercarse a la entidad responsable por los trabajos en alcantarillado y solicitar que los desperfectos frutos de los trabajos realizados en la red de alcantarillado se arreglen, además de verificar con la Unidad de Territorio y Vivienda – AMZT si existen afectaciones viales a fin de empezar las acciones respectivas para que esta vía no tenga observaciones en futuras solicitudes de intervención. </t>
    </r>
  </si>
  <si>
    <r>
      <t xml:space="preserve">La vía solicitada tiene afectaciones viales por lo que </t>
    </r>
    <r>
      <rPr>
        <b/>
        <sz val="8"/>
        <color theme="1"/>
        <rFont val="Calibri"/>
        <family val="2"/>
        <scheme val="minor"/>
      </rPr>
      <t>“NO ES FACTIBLE”</t>
    </r>
    <r>
      <rPr>
        <sz val="8"/>
        <color theme="1"/>
        <rFont val="Calibri"/>
        <family val="2"/>
        <scheme val="minor"/>
      </rPr>
      <t>, para ser incluido en la priorización de “Presupuestos participativos 2019”, se recomienda a los moradores interesados, realizar los retiros respectivos cumpliendo con los anchos viales, para lo cual previamente se solicitará replanteo y definición vial en la Unidad de Territorio y Vivienda – AMZT, acercarse a la EPMAPS a fin de verificar los problemas con el alcantarillado, requisitos previos para la intervención con obras viales.</t>
    </r>
  </si>
  <si>
    <r>
      <t xml:space="preserve">La vía solicitada tiene afectaciones viales en los cerramientos de los predios frentistas, y el canal de aguas se encuentra sin embaular o encajonar con hormigón, lo cual erosiona el suelo y debilita el terreno aledaño, razones por las que se considera que </t>
    </r>
    <r>
      <rPr>
        <b/>
        <sz val="8"/>
        <color theme="1"/>
        <rFont val="Calibri"/>
        <family val="2"/>
        <scheme val="minor"/>
      </rPr>
      <t>“NO ES FACTIBLE”</t>
    </r>
    <r>
      <rPr>
        <sz val="8"/>
        <color theme="1"/>
        <rFont val="Calibri"/>
        <family val="2"/>
        <scheme val="minor"/>
      </rPr>
      <t>, para ser incluido en la priorización de “Presupuestos participativos 2019”, se recomienda a los moradores interesados, solicitar replanteo y definición vial, ejecutar los debidos retiros, realizar los trabajos de canalización técnica del canal de aguas de riego y solicitar mantenimiento de las tapas de alcantarillado que son requisitos previos para la intervención con obras viales para este caso.</t>
    </r>
  </si>
  <si>
    <r>
      <t xml:space="preserve">La vía solicitada tiene afectaciones viales por lo que </t>
    </r>
    <r>
      <rPr>
        <b/>
        <sz val="8"/>
        <color theme="1"/>
        <rFont val="Calibri"/>
        <family val="2"/>
        <scheme val="minor"/>
      </rPr>
      <t>“NO ES FACTIBLE”</t>
    </r>
    <r>
      <rPr>
        <sz val="8"/>
        <color theme="1"/>
        <rFont val="Calibri"/>
        <family val="2"/>
        <scheme val="minor"/>
      </rPr>
      <t>, para ser incluido en la priorización de “Presupuestos participativos 2019”, se recomienda a los moradores interesados, solicitar trazado y replanteo vial a la Unidad Administrativa de Territorio y Vivienda de la AMZT, para con ello realizar los retiros respectivos de cada uno de sus predios, tomando en consideración el paso del canal de riego, ya que estos son  requisitos previos para la intervención con obras viales.</t>
    </r>
  </si>
  <si>
    <r>
      <t xml:space="preserve">La vía solicitada no se encuentra aprobada por lo que </t>
    </r>
    <r>
      <rPr>
        <b/>
        <sz val="8"/>
        <color theme="1"/>
        <rFont val="Calibri"/>
        <family val="2"/>
        <scheme val="minor"/>
      </rPr>
      <t>“NO ES FACTIBLE”</t>
    </r>
    <r>
      <rPr>
        <sz val="8"/>
        <color theme="1"/>
        <rFont val="Calibri"/>
        <family val="2"/>
        <scheme val="minor"/>
      </rPr>
      <t>, para ser incluida en la priorización de “Presupuestos participativos 2019”, se recomienda a los moradores interesados, legalizar la vía, proceso que se debe llevar a cabo en la Unidad Administrativa de Territorio y Vivienda de la AMZT, además de solicitar definición y replanteo vial a fin de realizar retiros de ser el caso.</t>
    </r>
  </si>
  <si>
    <r>
      <t xml:space="preserve">La vía solicitada se encuentra dentro de un predio privado por lo que </t>
    </r>
    <r>
      <rPr>
        <b/>
        <sz val="8"/>
        <color theme="1"/>
        <rFont val="Calibri"/>
        <family val="2"/>
        <scheme val="minor"/>
      </rPr>
      <t>“NO ES FACTIBLE”</t>
    </r>
    <r>
      <rPr>
        <sz val="8"/>
        <color theme="1"/>
        <rFont val="Calibri"/>
        <family val="2"/>
        <scheme val="minor"/>
      </rPr>
      <t>, para ser incluido en la priorización de “Presupuestos participativos 2019”.</t>
    </r>
  </si>
  <si>
    <r>
      <t xml:space="preserve">La vía solicitadas tiene afectaciones viales, carece de alcantarillado, la consolidación es media, a pesar de tener locales comerciales y tráficos peatonales y vehiculares altos en la calle Gonzalo Pizarro, razones por las cuales  </t>
    </r>
    <r>
      <rPr>
        <b/>
        <sz val="8"/>
        <color theme="1"/>
        <rFont val="Calibri"/>
        <family val="2"/>
        <scheme val="minor"/>
      </rPr>
      <t>“NO ES FACTIBLE”</t>
    </r>
    <r>
      <rPr>
        <sz val="8"/>
        <color theme="1"/>
        <rFont val="Calibri"/>
        <family val="2"/>
        <scheme val="minor"/>
      </rPr>
      <t>, para ser incluido en la priorización de “Presupuestos participativos 2019”, se recomienda a los moradores interesados:  • Solicitar trazado y replanteo vial a la Unidad Administrativa de Territorio y Vivienda de la AMZT, para con ello realizar los retiros respectivos de cada uno de sus predios.
• Aprobación del tramo de la calle Juan Mantilla, proceso que debe de iniciarse en la Unidad Administrativa de Territorio y Vivienda de la AMZT, para que después continúe en la Secretaría de Territorio, Hábitat y Vivienda y finalmente se la apruebe en Consejo Metropolitano.
• Solicitar a la EPMAPS el servicio de alcantarillado con pozos y sumideros.
Todos estos son requisitos previos para la intervención con obras viales.</t>
    </r>
  </si>
  <si>
    <r>
      <t xml:space="preserve">La obra solicitada tiene materiales en mal estado debido al tiempo, poco mantenimiento, descuido de instalaciones y uso constante, encontrándose dentro de un predio de propiedad Municipal, por lo cual </t>
    </r>
    <r>
      <rPr>
        <b/>
        <sz val="8"/>
        <color theme="1"/>
        <rFont val="Calibri"/>
        <family val="2"/>
        <scheme val="minor"/>
      </rPr>
      <t>ES FACTIBLE</t>
    </r>
    <r>
      <rPr>
        <sz val="8"/>
        <color theme="1"/>
        <rFont val="Calibri"/>
        <family val="2"/>
        <scheme val="minor"/>
      </rPr>
      <t xml:space="preserve"> para ser incluido en la priorización de “Presupuestos participativos 2019”.</t>
    </r>
  </si>
  <si>
    <r>
      <t>Al ser un predio de propiedad del Municipio del Distrito Metropolitano de Quito y al funcionar como un nodo de gran importancia en la parroquia es importante mantener el buen estado del parque, lo cual necesitaría una intervención de mejoramiento del mobiliario actual, pero según la solicitud se pide mobiliario y equipos específicos, lo cual conlleva a retirar los actuales, un rediseño de los espacios y posterior instalación, razones por la que la solicitud  “</t>
    </r>
    <r>
      <rPr>
        <b/>
        <sz val="8"/>
        <color theme="1"/>
        <rFont val="Calibri"/>
        <family val="2"/>
        <scheme val="minor"/>
      </rPr>
      <t>NO ES FACTIBLE</t>
    </r>
    <r>
      <rPr>
        <sz val="8"/>
        <color theme="1"/>
        <rFont val="Calibri"/>
        <family val="2"/>
        <scheme val="minor"/>
      </rPr>
      <t>” para ser incluida en la priorización de “Presupuestos participativos 2019”.</t>
    </r>
  </si>
  <si>
    <r>
      <t>La obra solicitada no se encuentra en un terreno de propiedad Municipal, por lo cual</t>
    </r>
    <r>
      <rPr>
        <i/>
        <sz val="8"/>
        <color theme="1"/>
        <rFont val="Calibri"/>
        <family val="2"/>
        <scheme val="minor"/>
      </rPr>
      <t xml:space="preserve"> </t>
    </r>
    <r>
      <rPr>
        <b/>
        <sz val="8"/>
        <color theme="1"/>
        <rFont val="Calibri"/>
        <family val="2"/>
        <scheme val="minor"/>
      </rPr>
      <t>“NO ES FACTIBLE”</t>
    </r>
    <r>
      <rPr>
        <i/>
        <sz val="8"/>
        <color theme="1"/>
        <rFont val="Calibri"/>
        <family val="2"/>
        <scheme val="minor"/>
      </rPr>
      <t xml:space="preserve"> </t>
    </r>
    <r>
      <rPr>
        <sz val="8"/>
        <color theme="1"/>
        <rFont val="Calibri"/>
        <family val="2"/>
        <scheme val="minor"/>
      </rPr>
      <t>para ser incluido en la priorización de “Presupuestos participativos 2019”.</t>
    </r>
  </si>
  <si>
    <r>
      <t xml:space="preserve">Las vías solicitadas tienen afectaciones viales, carece de alcantarillado, la consolidación es muy baja, no cuenta con transporte público al interior del área de inspección, razones por las cuales  </t>
    </r>
    <r>
      <rPr>
        <b/>
        <sz val="8"/>
        <color theme="1"/>
        <rFont val="Calibri"/>
        <family val="2"/>
        <scheme val="minor"/>
      </rPr>
      <t>“NO ES FACTIBLE”</t>
    </r>
    <r>
      <rPr>
        <sz val="8"/>
        <color theme="1"/>
        <rFont val="Calibri"/>
        <family val="2"/>
        <scheme val="minor"/>
      </rPr>
      <t>, para ser incluido en la priorización de “Presupuestos participativos 2019”, se recomienda a los moradores interesados, legalizar la vía Chimborazo, proceso que se debe llevar a cabo en la Unidad Administrativa de Territorio y Vivienda de la AMZT , solicitar a la EPMAPS el servicio de alcantarillado, y solicitar a la Administración Zonal Tumbaco definición y replanteo vial para que los predios cumplan los retiros respectivos, requisitos previos para la intervención con obras viales.</t>
    </r>
  </si>
  <si>
    <t>NO ES FACTIBLE</t>
  </si>
  <si>
    <t>SI ES FACTIBLE</t>
  </si>
  <si>
    <t>IMP</t>
  </si>
  <si>
    <t>YARUQUI</t>
  </si>
  <si>
    <t>CHECA</t>
  </si>
  <si>
    <t>EL QUINCHE</t>
  </si>
  <si>
    <t>038-PP-T-2019</t>
  </si>
  <si>
    <t>ZAMORA</t>
  </si>
  <si>
    <t>2018-042863</t>
  </si>
  <si>
    <t>2018-042864</t>
  </si>
  <si>
    <t xml:space="preserve">REHABILITACIÓN DE CALLE MARIANO CANO, DESDE CALLA MANUEL FONSECA HASTA CALLE VALENTIN FLORES, BARRIO ZAMORA, PARROQUIA DE CHECA. </t>
  </si>
  <si>
    <t xml:space="preserve"> REHABILITACIÓN DE CALLE ANTURUCO, DESDE CALLE MANUEL  FONSECA HASTA LA CALLE VALENTIN FLORES, BARRIO ZAMORA, PARROQUIA DE CHECA</t>
  </si>
  <si>
    <t>8,50 / 5,40</t>
  </si>
  <si>
    <t>URBANO</t>
  </si>
  <si>
    <t>URBANA</t>
  </si>
  <si>
    <t>NO SE VERIFICA</t>
  </si>
  <si>
    <t>N/V</t>
  </si>
  <si>
    <t>SIN VERIFICAR</t>
  </si>
  <si>
    <t>S/V</t>
  </si>
  <si>
    <t>CENTRO</t>
  </si>
  <si>
    <t>2018-057404</t>
  </si>
  <si>
    <t>JUEGOS INFANTILES PARA LA ASOCIACIÓN DE MUJERES DE CUMBAYA</t>
  </si>
  <si>
    <t>044-PP-QU-2019</t>
  </si>
  <si>
    <t>COMUNA JURIDICA LA ESPERANZA</t>
  </si>
  <si>
    <t>2018-045578</t>
  </si>
  <si>
    <t>ADOQUINADO DE LA CALLE JOAQUIN ACOSTA, PARROQUIA EL QUINCHE.</t>
  </si>
  <si>
    <t>MEJORAMIENTO DE LA CALLE RICARDO ORTIZ, PARROQUIA EL QUINCHE.</t>
  </si>
  <si>
    <t>045-PP-QU-2019</t>
  </si>
  <si>
    <t>PROGRESO COMUNITARIO</t>
  </si>
  <si>
    <t>2018-048315</t>
  </si>
  <si>
    <t>ADOQUINAMIENTO CALLE LÍNEA FERREA, SECTOR PROGRESO COMUNITARIO, PARROQUIA EL QUINCHE.</t>
  </si>
  <si>
    <t>046-PP-QU-2019</t>
  </si>
  <si>
    <t>BARRIO JESÚS DEL GRAN PODER No. 2 (VICTORIA QUINCHE)</t>
  </si>
  <si>
    <t>2018-024497</t>
  </si>
  <si>
    <t>ADOQUINADO DESDE LA CALLE JOSE DURÁN A LA CASA COMUNAL, BARRIO JESÚS DEL GRAN PODER II (PASAJE 1), PARROQUIA EL QUINCHE.</t>
  </si>
  <si>
    <t>047-PP-QU-2019</t>
  </si>
  <si>
    <t>BARRIO NUEVO AMANECER ETAPA IV</t>
  </si>
  <si>
    <t>2018-040893</t>
  </si>
  <si>
    <t>BORDILLOS Y ADOQUINADO CALLE FRANCIADEL BARRIO NUEVO AMANECER ETAPA IV, PARROQUIA EL QUINCHE.</t>
  </si>
  <si>
    <t>BORDILLOS Y ADOQUINADO CALLE INGLATERRA  DEL BARRIO NUEVO AMANECER ETAPA IV, PARROQUIA EL QUINCHE.</t>
  </si>
  <si>
    <t>BORDILLOS Y ADOQUINADO CALLE BELGICA DEL BARRIO NUEVO AMANECER ETAPA IV, PARROQUIA EL QUINCHE.</t>
  </si>
  <si>
    <t>BORDILLOS Y ADOQUINADO CALLE  PORTUGAL  DEL BARRIO NUEVO AMANECER ETAPA IV, PARROQUIA EL QUINCHE.</t>
  </si>
  <si>
    <t>BORDILLOS Y ADOQUINADO CALLE  SUIZA DEL BARRIO NUEVO AMANECER ETAPA IV, PARROQUIA EL QUINCHE.</t>
  </si>
  <si>
    <t>058-PP-TU-2019</t>
  </si>
  <si>
    <t>BARRIO NUEVO AMANECER ETAPA II (EL CHAMIZAL)</t>
  </si>
  <si>
    <t>2018-040886</t>
  </si>
  <si>
    <t>BORDILLOS Y ADOQUINADO PROLONGACIÓN  CALLE “B” EN EL BARRIO NUEVO AMANECER, ETAPA II (SECTOR EL CHAMIZAL) PARROQUIA EL QUINCHE.</t>
  </si>
  <si>
    <t>BORDILLOS Y ADOQUINADO CALLE MANABI, ETAPA II (SECTOR EL CHAMIZAL) PARROQUIA EL QUINCHE.</t>
  </si>
  <si>
    <t>BORDILLOS Y ADOQUINADO CALLE  IBARRA,  DEL BARRIO NUEVO AMANECER, ETAPA II (SECTOR EL CHAMIZAL) PARROQUIA EL QUINCHE.</t>
  </si>
  <si>
    <t>059-PP-QU-2019</t>
  </si>
  <si>
    <t>BARRIO NUEVO AMANECER ETAPA III (EL CHAMIZAL)</t>
  </si>
  <si>
    <t>2018-040904</t>
  </si>
  <si>
    <t>BORDILLOS Y ADOQUINADO CALLE JUAN MONTALVO DEL BARRIO NUEVO AMANECER, ETAPA III (SECTOR EL CHAMIZAL) PARROQUIA EL QUINCHE.</t>
  </si>
  <si>
    <t>BORDILLOS Y ADOQUINADO PASAJE LOS LAURELES DEL BARRIO NUEVO AMANECER, ETAPA III (SECTOR EL CHAMIZAL) PARROQUIA EL QUINCHE.</t>
  </si>
  <si>
    <t>BORDILLOS Y ADOQUINADO CALLE ESPAÑA DEL BARRIO NUEVO AMANECER, ETAPA III (SECTOR EL CHAMIZAL) PARROQUIA EL QUINCHE.</t>
  </si>
  <si>
    <t>061-PP-QU-2019</t>
  </si>
  <si>
    <t>2018-048307</t>
  </si>
  <si>
    <t>CONSTRUCCIÓN DE CASA SOMOS EN LA CALLE LÍNEA FERREA ENTRE LA CALLE QUITO Y CALLE PICHINCHA, ANTIGUA PARADA DEL FERROCARRIL, BARRIO LA ESTACIÓN “PROGRESO COMUNITARIO” PARROQUIA DE EL QUINCHE.</t>
  </si>
  <si>
    <t>BARRIO NUEVO AMANECER ETAPA I (EL CHAMIZAL)</t>
  </si>
  <si>
    <t>2018-040913</t>
  </si>
  <si>
    <t>VIALIDAD</t>
  </si>
  <si>
    <t>BORDILLOS Y ADOQUINADO CALLES IBARRA,  DEL BARRIO NUEVO AMANECER, ETAPA I (SECTOR EL CHAMIZAL) PARROQUIA EL QUINCHE.</t>
  </si>
  <si>
    <t>LA CRUZ DE EL QUINCHE</t>
  </si>
  <si>
    <t>2018-044441</t>
  </si>
  <si>
    <t>PARQUE INCLUSIVO EN EL BARRIO LA CRUZ DE EL QUINCHE, PARROQUIA EL QUINCHE.</t>
  </si>
  <si>
    <t>062-PP-QU-2019</t>
  </si>
  <si>
    <t>063-PP-QU-2019</t>
  </si>
  <si>
    <t>COMUNA DE IGUIÑARO</t>
  </si>
  <si>
    <t>2018-048719</t>
  </si>
  <si>
    <t>ADECUACIÓN TOTAL DE LA CASA COMUNAL Y CONSTRUCCIÓN DE UNA PEQUEÑA OFICINA, BARRIO COMUNA DE IGUIÑARO, PARROQUIA DE EL QUINCHE.</t>
  </si>
  <si>
    <t>065-PP-YU-2019</t>
  </si>
  <si>
    <t>MI TERRENITO YARUQUI</t>
  </si>
  <si>
    <t>2018-047155</t>
  </si>
  <si>
    <t>066-PP-YU-2019</t>
  </si>
  <si>
    <t>COMUNA JURIDICA CHINANGACHI</t>
  </si>
  <si>
    <t>2018-037251</t>
  </si>
  <si>
    <t>Ampliación calle Oriente, Comuna Juridica Chinangachi, Parroquia de Yaruqui</t>
  </si>
  <si>
    <t>Ampliación calle Hermano Miguel, Comuna Juridica Chinangachi, Parroquia de Yaruqui</t>
  </si>
  <si>
    <t>Bordillos Calle Jose Félix Cacarin, Comuna Juridica Chinangachi, Parroquia de Yaruqui</t>
  </si>
  <si>
    <t>QUINCHE CENTRO</t>
  </si>
  <si>
    <t xml:space="preserve">CONSTRUCCIÓN BOULEVARD CALLE ESMERALDAS, PARROQUIA EL QUINCHE. </t>
  </si>
  <si>
    <t xml:space="preserve">CONSTRUCCIÓN BOULEVARD CALLE SUCRE, PARROQUIA EL QUINCHE. </t>
  </si>
  <si>
    <t xml:space="preserve">CONSTRUCCIÓN PLAZA EN EL SECTOR PLAZUELA CALLE GUAYAQUIL Y CALLE SUCRE, PARROQUIA EL QUINCHE. </t>
  </si>
  <si>
    <t>2018-063831</t>
  </si>
  <si>
    <t>068-PP-YU-2019</t>
  </si>
  <si>
    <t>COMUNA OYAMBARILLO Y BARRIO ALVAREZ.</t>
  </si>
  <si>
    <t>2018-061483</t>
  </si>
  <si>
    <t>ADOQUINADO CALLE PEGASO EN LA COMUNA DE OYAMBARILLO,  PARROQUIA DE YARUQUÍ</t>
  </si>
  <si>
    <t>ADOQUINADO  LA CALLE S10D, ENTRADA PRINCIPAL AL BARRIO ALVAREZ, PARROQUIA DE YARUQUÍ</t>
  </si>
  <si>
    <t xml:space="preserve">SI </t>
  </si>
  <si>
    <t xml:space="preserve">Para completar un ancho vial de mínimo 6.00 metros de calzada y 2.00 metros de acera,  se deberá considerar la implementación de obras de sostenimiento, muro de gaviones, muros de hormigón armado o algún otro sistema de sostenimiento o contención para el lado derecho de la vía en mención ya que el lado izquierdo se encuentra consolidado mayormente por lo que, el requerimiento  “NO ES FACTIBLE”, para ser considerado dentro de la priorización de Presupuestos participativos planificados para el 2019. Se recomienda, después de la inspección al sitio, definir de forma técnica y legal, el eje de la vía en mención, dimensionamiento de calzada y aceras, mediante replanteo vial por parte de la Unidad de Territorio y Vivienda de la Administración Municipal Zona Tumbaco, así como gestionar por parte de la comunidad y ferrocarriles del Ecuador, la relación de la vía en mención con el ingreso de la línea férrea en el sitio ya que de momento no se indica la calle como vía proyectada ni tampoco se refleja en la base vial. Se recomienda a los moradores interesados, legalizar el trazado vial, proceso que se debe llevar a cabo en la Unidad Administrativa de Territorio y Vivienda de la AMZT, se deberá solicitar los procesos expropiatorios para las edificaciones que invaden la calzada. Una vez determinado el eje de la vía así como su dimensionamiento técnico, se recomienda gestionar los retiros de los predios o la posible implementación de obras de sostenimiento para estabilizar la sección de la vía primordialmente del lado derecho. Dadas las condiciones en sitio, se recomienda que la comunidad gestione con la entidad correspondiente, Ferrocarriles del Ecuador,  para que la vía beneficie como acceso peatonal, a los predios adyacentes. </t>
  </si>
  <si>
    <t xml:space="preserve">N O </t>
  </si>
  <si>
    <t>BORDILLOS Y ADOQUINADO PROLONGACIÓN DE LA  CALLE “B” DEL BARRIO NUEVO AMANECER, ETAPA III (SECTOR EL CHAMIZAL) PARROQUIA EL QUINCHE.</t>
  </si>
  <si>
    <t>BORDILLOS Y ADOQUINADO PROLONGACIÓN DE LA  CALLE JUAN MONTALVO, DEL BARRIO NUEVO AMANECER, ETAPA I (SECTOR EL CHAMIZAL) PARROQUIA EL QUINCHE.</t>
  </si>
  <si>
    <t>064-PP-QU-2019</t>
  </si>
  <si>
    <t>069-PP-QU-2019</t>
  </si>
  <si>
    <t>067-PP-QU-2019</t>
  </si>
  <si>
    <t>2018-048291</t>
  </si>
  <si>
    <t>CONSTRUCCIÓN DEL BOULEVARD, DESDE LA CALLE QUITO HASTA LA CALLE PICHINCHA EN EL BARRIO LA ESTACIÓN PROGRESO COMUNITARIO, PARROQUIA EL QUINCHE.</t>
  </si>
  <si>
    <t>AREA RECREATIVA , BARRIO MI TERRENITO YARUQUÍ, PARROQUIA YARUQUÍ.</t>
  </si>
  <si>
    <t>Ampliación de la Avenida Perseo, Comuna Juridica Chinangachi, Parroquia de Yaruqui</t>
  </si>
  <si>
    <t>2018-037252</t>
  </si>
  <si>
    <t>066-PP-YU-2020</t>
  </si>
  <si>
    <r>
      <t>Dada la gran afluencia de madres que asisten de manera continua a los diferentes talleres y cursos que se dictan en las instalaciones de la Asociación de Mujeres de Cumbaya, que asisten en compañía de sus hijos, como espacio de recreación necesario, el requerimiento puede considerarse como</t>
    </r>
    <r>
      <rPr>
        <b/>
        <sz val="8"/>
        <color theme="1"/>
        <rFont val="Calibri"/>
        <family val="2"/>
        <scheme val="minor"/>
      </rPr>
      <t xml:space="preserve"> “FACTIBLE” </t>
    </r>
    <r>
      <rPr>
        <sz val="8"/>
        <color theme="1"/>
        <rFont val="Calibri"/>
        <family val="2"/>
        <scheme val="minor"/>
      </rPr>
      <t xml:space="preserve">para estar dentro de la priorización de Presupuestos participativos planificados para el 2019. </t>
    </r>
  </si>
  <si>
    <r>
      <t>Una vez realizada la debida visita técnica, y revisada la documentación correspondiente al informe de regulación metropolitano del predio, se evidencia que el predio es de propiedad del Municipio del Distrito Metropolitano de Quito por lo tanto, el requerimiento puede considerarse como</t>
    </r>
    <r>
      <rPr>
        <b/>
        <sz val="8"/>
        <color theme="1"/>
        <rFont val="Calibri"/>
        <family val="2"/>
        <scheme val="minor"/>
      </rPr>
      <t xml:space="preserve"> “FACTIBLE”</t>
    </r>
    <r>
      <rPr>
        <sz val="8"/>
        <color theme="1"/>
        <rFont val="Calibri"/>
        <family val="2"/>
        <scheme val="minor"/>
      </rPr>
      <t xml:space="preserve"> para estar dentro de la priorización de Presupuestos participativos planificados para el 2019. La Dirección de Gestión Participativa de la Administración Municipal Zona Tumbaco y la comunidad, deberán evaluar la debida documentación que avale la regularización del barrio.</t>
    </r>
  </si>
  <si>
    <r>
      <t xml:space="preserve">Una vez realizada la debida visita técnica, y revisada la documentación correspondiente al informe de regulación metropolitano del predio, se evidencia que el predio es de propiedad del Municipio del Distrito Metropolitano de Quito por lo tanto, el requerimiento puede considerarse como </t>
    </r>
    <r>
      <rPr>
        <b/>
        <sz val="8"/>
        <color theme="1"/>
        <rFont val="Calibri"/>
        <family val="2"/>
        <scheme val="minor"/>
      </rPr>
      <t xml:space="preserve">“FACTIBLE” </t>
    </r>
    <r>
      <rPr>
        <sz val="8"/>
        <color theme="1"/>
        <rFont val="Calibri"/>
        <family val="2"/>
        <scheme val="minor"/>
      </rPr>
      <t>para estar dentro de la priorización de Presupuestos participativos planificados para el 2019. La Dirección de Gestión Participativa de la Administración Municipal Zona Tumbaco y la comunidad, deberán evaluar la debida documentación que avale la regularización del barrio.</t>
    </r>
  </si>
  <si>
    <r>
      <t xml:space="preserve">Considerando criterios netamente técnicos y por ser un espacio de dominio municipal, se deberá considerar la sustitución completa de la cubierta metálica y el reforzamiento del graderío por lo tanto, el requerimiento puede considerarse como </t>
    </r>
    <r>
      <rPr>
        <b/>
        <sz val="8"/>
        <color theme="1"/>
        <rFont val="Calibri"/>
        <family val="2"/>
        <scheme val="minor"/>
      </rPr>
      <t>“FACTIBLE”</t>
    </r>
    <r>
      <rPr>
        <sz val="8"/>
        <color theme="1"/>
        <rFont val="Calibri"/>
        <family val="2"/>
        <scheme val="minor"/>
      </rPr>
      <t xml:space="preserve"> para estar dentro de la priorización de Presupuestos participativos planificados para el 2019. La Dirección de Gestión Participativa de la Administración Municipal Zona Tumbaco y la comunidad, deberán evaluar la documentación que acredite al barrio como regularizado antes de la aprobación del proyecto para ser contemplado dentro de las Obras de Presupuestos Participativos 2019.</t>
    </r>
  </si>
  <si>
    <r>
      <t xml:space="preserve">Considerando criterios netamente técnicos, la vía solicitada tiene afectaciones a predios paralelos, adyacentes y colindantes durante el inicio, algunos tramos intermedios pero primordialmente en los tramos finales. La calle cuenta con una consolidación baja, la mayoría de predios no están habitados, se tiene pocos terrenos baldíos pero una cantidad significativa correspondientes a terrenos destinados para la agricultura. Se evidencia que el sector cuenta con la disponibilidad de servicios básicos como: agua potable, alcantarillado y red eléctrica. No se indica información de la vía en el PUOS 2016, solamente se tiene información correspondiente al ancho de la calzada y dimensionamiento de aceras proveniente de la Base Vial disponible por parte de la Unidad de Territorio y Vivienda de la Administración Municipal Zona Tumbaco por lo tanto, el requerimiento, según criterios técnicos,  </t>
    </r>
    <r>
      <rPr>
        <b/>
        <sz val="8"/>
        <color theme="1"/>
        <rFont val="Calibri"/>
        <family val="2"/>
        <scheme val="minor"/>
      </rPr>
      <t>“NO ES FACTIBLE”</t>
    </r>
    <r>
      <rPr>
        <sz val="8"/>
        <color theme="1"/>
        <rFont val="Calibri"/>
        <family val="2"/>
        <scheme val="minor"/>
      </rPr>
      <t xml:space="preserve">. Se deberá gestionar por parte de la Unidad de Gestión Participativa de Desarrollo de la Administración Municipal Zona Tumbaco, los documentos que formalicen la regulación del barrio. Además, se deberá iniciar la gestión por parte de la comunidad y la Unidad de Territorio y vivienda de la AMZT, para determinar la aprobación de la vía en mención dentro del PLAN DE USO Y OCUPACIÓN DEL SUELO ACTUALIZACION 2016. Se recomienda que la dirigencia, conjuntamente con la comunidad gestione para que todos los moradores se ubiquen dentro de línea de fábrica a fin de no contemplar afectaciones severas antes de considerar la factibilidad de ejecución de la vía. </t>
    </r>
  </si>
  <si>
    <r>
      <t xml:space="preserve">Considerando criterios netamente técnicos, la vía solicitada tiene afectaciones a predios paralelos, adyacentes y colindantes en la zona de la Estructura de conducción de agua de riego. La calle cuenta con una consolidación baja, se tiene pocos terrenos baldíos pero una cantidad significativa correspondientes a terrenos destinados parta la agricultura. Se evidencia que el sector cuenta con la disponibilidad de servicios básicos como: agua potable, alcantarillado y red eléctrica. No se indica información de la vía en el PUOS 2016, solamente se tiene información correspondiente al ancho de la calzada proveniente de la Base Vial disponible por parte de la Unidad de Territorio y Vivienda de la Administración Municipal Zona Tumbaco por lo tanto, el requerimiento, según criterios técnicos,  </t>
    </r>
    <r>
      <rPr>
        <b/>
        <sz val="8"/>
        <color theme="1"/>
        <rFont val="Calibri"/>
        <family val="2"/>
        <scheme val="minor"/>
      </rPr>
      <t>“NO ES FACTIBLE”.</t>
    </r>
    <r>
      <rPr>
        <sz val="8"/>
        <color theme="1"/>
        <rFont val="Calibri"/>
        <family val="2"/>
        <scheme val="minor"/>
      </rPr>
      <t xml:space="preserve"> Se deberá gestionar por parte de la Unidad de Gestión Participativa de Desarrollo de la Administración Municipal Zona Tumbaco, los documentos que formalicen la regulación del barrio. Además, se deberá iniciar la gestión por parte de la comunidad y la Unidad de Territorio y vivienda de la AMZT, para determinar la aprobación de la vía en mención dentro del PLAN DE USO Y OCUPACIÓN DEL SUELO ACTUALIZACION 2016. Se recomienda que la dirigencia, conjuntamente con la junta de aguas, prevean la protección o embaulamiento de los canales de riego circundantes en la zona. </t>
    </r>
  </si>
  <si>
    <r>
      <t xml:space="preserve">Considerando criterios netamente técnicos, la vía solicitada tiene afectaciones a estructuras destinadas para la conducción de agua de riego en la zona. La calle cuenta con una consolidación baja, se tiene pocos terrenos baldíos pero una cantidad significativa correspondientes a terrenos destinados parta la agricultura. Se evidencia que el sector cuenta con la disponibilidad de servicios básicos como: agua potable, alcantarillado y red eléctrica. No se indica información de la vía en el PUOS 2016, solamente se tiene información correspondiente al ancho de la calzada proveniente de la Base Vial disponible por parte de la Unidad de Territorio y Vivienda de la Administración Municipal Zona Tumbaco por lo tanto, el requerimiento, según criterios técnicos, </t>
    </r>
    <r>
      <rPr>
        <b/>
        <sz val="8"/>
        <color theme="1"/>
        <rFont val="Calibri"/>
        <family val="2"/>
        <scheme val="minor"/>
      </rPr>
      <t xml:space="preserve"> “NO ES FACTIBLE”</t>
    </r>
    <r>
      <rPr>
        <sz val="8"/>
        <color theme="1"/>
        <rFont val="Calibri"/>
        <family val="2"/>
        <scheme val="minor"/>
      </rPr>
      <t xml:space="preserve">. Se deberá gestionar por parte de la Unidad de Gestión Participativa de Desarrollo de la Administración Municipal Zona Tumbaco, los documentos que formalicen la regulación del barrio. Además, se deberá iniciar la gestión por parte de la comunidad y la Unidad de Territorio y vivienda de la AMZT, para determinar la aprobación de la vía en mención dentro del PLAN DE USO Y OCUPACIÓN DEL SUELO ACTUALIZACION 2016. Se recomienda que la dirigencia, conjuntamente con la junta de aguas, prevean la protección o embaulamiento de los canales de riego circundantes en la zona. </t>
    </r>
  </si>
  <si>
    <r>
      <t xml:space="preserve">Considerando criterios netamente técnicos, la calle cuenta con una consolidación baja, se tiene pocos terrenos baldíos pero una cantidad significativa correspondientes a terrenos destinados parta la agricultura. Se evidencia que el sector cuenta con la disponibilidad de servicios básicos como: agua potable, alcantarillado y red eléctrica. No se indica información de la vía en el PUOS 2016, solamente se tiene información correspondiente al ancho de la calzada proveniente de la Base Vial disponible por parte de la Unidad de Territorio y Vivienda de la Administración Municipal Zona Tumbaco por lo tanto, el requerimiento, según criterios técnicos, </t>
    </r>
    <r>
      <rPr>
        <b/>
        <sz val="8"/>
        <color theme="1"/>
        <rFont val="Calibri"/>
        <family val="2"/>
        <scheme val="minor"/>
      </rPr>
      <t xml:space="preserve"> “NO ES FACTIBLE”</t>
    </r>
    <r>
      <rPr>
        <sz val="8"/>
        <color theme="1"/>
        <rFont val="Calibri"/>
        <family val="2"/>
        <scheme val="minor"/>
      </rPr>
      <t xml:space="preserve">. Se deberá gestionar por parte de la Unidad de Gestión Participativa de Desarrollo de la Administración Municipal Zona Tumbaco, los documentos que formalicen la regulación del barrio. Además, se deberá iniciar la gestión por parte de la comunidad y la Unidad de Territorio y vivienda de la AMZT, para determinar la aprobación de la vía en mención dentro del PLAN DE USO Y OCUPACIÓN DEL SUELO ACTUALIZACION 2016. Se recomienda que la dirigencia, conjuntamente con la junta de aguas, prevean la protección o embaulamiento de los canales de riego circundantes en la zona. </t>
    </r>
  </si>
  <si>
    <r>
      <t xml:space="preserve">Considerando criterios netamente técnicos, la vía solicitada no tiene afectaciones severas a predios paralelos, adyacentes o colindantes durante todo el trayecto de la misma. La vía ya dispone de bordillos ya instalados. La calle cuenta con una consolidación baja en crecimiento moderado, la mayoría de predios están habitados, se tiene pocos terrenos baldíos así como espacios en etapa de construcción. Se evidencia que el sector cuenta con la disponibilidad de servicios básicos como: agua potable, y red eléctrica. En el sector se está instalando el servicio de alcantarillado en su totalidad por lo tanto, el requerimiento, según criterios técnicos, </t>
    </r>
    <r>
      <rPr>
        <b/>
        <sz val="8"/>
        <color theme="1"/>
        <rFont val="Calibri"/>
        <family val="2"/>
        <scheme val="minor"/>
      </rPr>
      <t xml:space="preserve"> “SI ES FACTIBLE”</t>
    </r>
    <r>
      <rPr>
        <sz val="8"/>
        <color theme="1"/>
        <rFont val="Calibri"/>
        <family val="2"/>
        <scheme val="minor"/>
      </rPr>
      <t xml:space="preserve"> para estar dentro de la priorización de Presupuestos participativos planificados para el 2019 sin embargo previa a la consideración de la Factibilidad del proyecto, la Dirección de Gestión Participativa de la Administración Municipal Zona Tumbaco, deberá evaluar y verificar de manera legal conjuntamente con la comunidad, los documentos que formalicen la regulación del barrio antes de viabilizar el proyecto para su ejecución así mismo, la dirigencia, en representación de los moradores interesados, deberá realizar la gestión para la legalización del trazado vial completo de la vía en mención, proceso que deberán llevar a cabo en la Unidad Administrativa de Territorio y Vivienda de la Administración Municipal Zona Tumbaco.</t>
    </r>
  </si>
  <si>
    <r>
      <t xml:space="preserve">Considerando criterios netamente técnicos, la vía solicitada no tiene afectaciones severas a predios paralelos, adyacentes o colindantes durante todo el trayecto de la misma. La vía ya dispone de bordillos ya instalados. La calle cuenta con una consolidación baja, la mayoría de predios desarrollan actividades relacionadas a la agricultura, se tiene pocos terrenos baldíos así como espacios en etapa de construcción. Se evidencia que el sector cuenta con la disponibilidad de servicios básicos como: agua potable, y red eléctrica. En el sector se está instalando el servicio de alcantarillado en su totalidad por lo tanto, el requerimiento, según criterios técnicos, </t>
    </r>
    <r>
      <rPr>
        <b/>
        <sz val="8"/>
        <color theme="1"/>
        <rFont val="Calibri"/>
        <family val="2"/>
        <scheme val="minor"/>
      </rPr>
      <t xml:space="preserve"> “SI ES FACTIBLE”</t>
    </r>
    <r>
      <rPr>
        <sz val="8"/>
        <color theme="1"/>
        <rFont val="Calibri"/>
        <family val="2"/>
        <scheme val="minor"/>
      </rPr>
      <t xml:space="preserve"> para estar dentro de la priorización de Presupuestos participativos planificados para el 2019 sin embargo previa a la consideración de la Factibilidad del proyecto, la Dirección de Gestión Participativa de la Administración Municipal Zona Tumbaco, deberá evaluar y verificar de manera legal conjuntamente con la comunidad, los documentos que formalicen la regulación del barrio antes de viabilizar el proyecto para su ejecución así mismo, la dirigencia, en representación de los moradores interesados, deberá realizar la gestión para la legalización del trazado vial completo de la vía en mención, proceso que deberán llevar a cabo en la Unidad Administrativa de Territorio y Vivienda de la Administración Municipal Zona Tumbaco.</t>
    </r>
  </si>
  <si>
    <r>
      <t xml:space="preserve">El tramo de la calle Mariano Cano solicitada tiene afectaciones viales, se debe solcitar el estudio y la aprobación de las vías, debe solcitar a la EPMAPS la dotación de los servicios básicos de alcantarillado agua potable la rede de energia electrica. </t>
    </r>
    <r>
      <rPr>
        <b/>
        <sz val="8"/>
        <color theme="1"/>
        <rFont val="Calibri"/>
        <family val="2"/>
        <scheme val="minor"/>
      </rPr>
      <t>NO ES FACTIBLE</t>
    </r>
  </si>
  <si>
    <r>
      <t xml:space="preserve">La calle Anturruco tiene afectaciones viales, se debe solcitar el estudio y la aprobación de las vías, debe solcitar a la EPMAPS la dotación de los servicios básicos de alcantarillado agua potable la rede de energia electrica. </t>
    </r>
    <r>
      <rPr>
        <b/>
        <sz val="8"/>
        <color theme="1"/>
        <rFont val="Calibri"/>
        <family val="2"/>
        <scheme val="minor"/>
      </rPr>
      <t>NO ES FACTIBLE</t>
    </r>
  </si>
  <si>
    <r>
      <t xml:space="preserve">La vía solicitada tiene afectaciones severas a varios predios en el sector por lo que el requerimiento, </t>
    </r>
    <r>
      <rPr>
        <b/>
        <sz val="8"/>
        <color theme="1"/>
        <rFont val="Calibri"/>
        <family val="2"/>
        <scheme val="minor"/>
      </rPr>
      <t xml:space="preserve"> “NO ES FACTIBLE”</t>
    </r>
    <r>
      <rPr>
        <sz val="8"/>
        <color theme="1"/>
        <rFont val="Calibri"/>
        <family val="2"/>
        <scheme val="minor"/>
      </rPr>
      <t>, para ser considerado dentro de la priorización de Presupuestos participativos planificados para el 2019. El sector no evidencia una consolidación total. Se recomienda, después de la inspección al sitio, gestionar el retiro correspondiente a los predios afectados para ubicarse en línea de fábrica mediante un compromiso formal y legal para suplir las afectaciones inminentes. Se recomienda a los moradores interesados, legalizar el trazado vial, proceso que se debe llevar a cabo en la Unidad Administrativa de Territorio y Vivienda de la AMZT, se deberá solicitar los procesos expropiatorios para las edificaciones que invaden la calzada.</t>
    </r>
  </si>
  <si>
    <r>
      <t xml:space="preserve">La vía solicitada tiene afectaciones a varios predios en el sector además de no encontrarse lo suficientemente consolidada, se considera que el requerimiento,  </t>
    </r>
    <r>
      <rPr>
        <b/>
        <sz val="8"/>
        <color theme="1"/>
        <rFont val="Calibri"/>
        <family val="2"/>
        <scheme val="minor"/>
      </rPr>
      <t>“NO ES FACTIBLE”</t>
    </r>
    <r>
      <rPr>
        <sz val="8"/>
        <color theme="1"/>
        <rFont val="Calibri"/>
        <family val="2"/>
        <scheme val="minor"/>
      </rPr>
      <t>, para formar parte de la priorización de Presupuestos participativos planificados para el 2019. Se recomienda, después de la inspección al sitio, determinar el eje vial por parte de la Unidad de Territorio y Vivienda de la Administración Municipal Zona Tumbaco para de manera técnica, gestionar los retiros de todos los propietarios de los predios afectados, para ubicarse en línea de fábrica mediante un compromiso formal y legal para suplir las afectaciones inminentes. Se recomienda a los moradores interesados, legalizar el trazado vial, proceso que se debe llevar a cabo en la Unidad Administrativa de Territorio y Vivienda de la AMZT, se deberá solicitar los procesos expropiatorios para las edificaciones que invaden la calzada.</t>
    </r>
  </si>
  <si>
    <r>
      <t>Considerando criterios netamente técnicos, la vía solicitada No tiene afectaciones severas a predios paralelos, adyacentes o colindantes durante todo el trayecto de la misma, (a excepción del sector final de la vía donde se contempla una posible afectación al predio No. 3540743, en el momento en que se desee realizar la conformación de la cuchara según diseño geométrico de la misma). 
La calle cuenta con una consolidación alta, la mayoría de predios están habitados, se tiene pocos terrenos baldíos así como pocos terrenos destinados parta la agricultura. Se evidencia que el sector cuenta con la disponibilidad de servicios básicos como: agua potable, alcantarillado y red eléctrica. No se indica información de la vía en el PUOS 2016, sin embargo se tiene información correspondiente al ancho de la calzada y dimensionamiento de aceras proveniente de la Base Vial disponible por parte de la Unidad de Territorio y Vivienda de la Administración Municipal Zona Tumbaco por lo tanto, el requerimiento, según criterios técnicos, puede considerarse como</t>
    </r>
    <r>
      <rPr>
        <b/>
        <sz val="8"/>
        <color theme="1"/>
        <rFont val="Calibri"/>
        <family val="2"/>
        <scheme val="minor"/>
      </rPr>
      <t xml:space="preserve">  “FACTIBLE” </t>
    </r>
    <r>
      <rPr>
        <sz val="8"/>
        <color theme="1"/>
        <rFont val="Calibri"/>
        <family val="2"/>
        <scheme val="minor"/>
      </rPr>
      <t xml:space="preserve">sin embargo, se deberá previa a la consideración de esta vía dentro de la priorización de Presupuestos participativos planificados para el 2019, gestionar por parte de la Unidad de Gestión Participativa de Desarrollo de la Administración Municipal Zona Tumbaco, los documentos que formalicen la regulación del barrio también, los moradores interesados, deberán legalizar el trazado vial, proceso que se debe llevar a cabo en la Unidad Administrativa de Territorio y Vivienda de la AMZT. Se deberá solicitar los procesos expropiatorios para las edificaciones que invaden la calzada. Además, para tener acceso a la vía en mención, se recomienda considerar el mejoramiento previo de la calle Oe3B y la calle N1E José Durán por ser vías de directo acceso.
</t>
    </r>
  </si>
  <si>
    <r>
      <t xml:space="preserve">Considerando criterios netamente técnicos, la vía solicitada no tiene afectaciones severas a predios paralelos, adyacentes o colindantes durante todo el trayecto de la misma. La calle cuenta con una consolidación moderada, la mayoría de predios están habitados, se tiene pocos terrenos baldíos así como pocos terrenos destinados parta la agricultura. Se evidencia que el sector cuenta con la disponibilidad de servicios básicos como: agua potable, y red eléctrica. El sector no cuenta con el servicio de alcantarillado pero este está siendo gestionado por parte de la dirigencia para que esté instalado en su totalidad hasta antes del año 2019 sin embargo, de la calle en mención no se indica información PUOS actualización 2016 por lo tanto, el requerimiento, según criterios técnicos, </t>
    </r>
    <r>
      <rPr>
        <b/>
        <sz val="8"/>
        <color theme="1"/>
        <rFont val="Calibri"/>
        <family val="2"/>
        <scheme val="minor"/>
      </rPr>
      <t xml:space="preserve"> “NO ES FACTIBLE” </t>
    </r>
    <r>
      <rPr>
        <sz val="8"/>
        <color theme="1"/>
        <rFont val="Calibri"/>
        <family val="2"/>
        <scheme val="minor"/>
      </rPr>
      <t xml:space="preserve">para estar dentro de la priorización de Presupuestos participativos planificados para el 2019. La Dirección de Gestión Participativa de la Administración Municipal Zona Tumbaco, deberá evaluar y verificar de manera legal y formal la gestión por parte de la dirigencia para la instalación de la red de alcantarillado en mención de igual manera, la Unidad de Gestión Participativa de Desarrollo de la Administración Municipal Zona Tumbaco y la comunidad, deberán evaluar los documentos que formalicen la regulación del barrio y finalmente se recomienda a los moradores interesados, legalizar el trazado vial, proceso que se debe llevar a cabo en la Unidad Administrativa de Territorio y Vivienda de la AMZT, antes de viabilizar el proyecto para su ejecución. </t>
    </r>
  </si>
  <si>
    <r>
      <t xml:space="preserve">Considerando criterios netamente técnicos, la vía solicitada no tiene afectaciones a predios paralelos, adyacentes o colindantes durante todo el trayecto de la misma. La calle cuenta con una consolidación alta, la mayoría de predios están habitados, se tiene pocos terrenos baldíos. Se evidencia que el sector cuenta con la disponibilidad de servicios básicos como: agua potable, y red eléctrica. El sector no cuenta con el servicio de alcantarillado pero este, está siendo gestionado por parte de la dirigencia para que esté instalado en su totalidad hasta antes del año 2019. La via No dispone de información según trazado PUOS es decir, No se encuentra aprobada por lo tanto, el requerimiento, según criterios técnicos,  </t>
    </r>
    <r>
      <rPr>
        <b/>
        <sz val="8"/>
        <color theme="1"/>
        <rFont val="Calibri"/>
        <family val="2"/>
        <scheme val="minor"/>
      </rPr>
      <t xml:space="preserve">“NO ES FACTIBLE” </t>
    </r>
    <r>
      <rPr>
        <sz val="8"/>
        <color theme="1"/>
        <rFont val="Calibri"/>
        <family val="2"/>
        <scheme val="minor"/>
      </rPr>
      <t xml:space="preserve">para estar dentro de la priorización de Presupuestos participativos planificados para el 2019. La Dirección de Gestión Participativa de la Administración Municipal Zona Tumbaco, deberá evaluar y verificar de manera legal y formal la gestión por parte de la dirigencia, la instalación de la red de alcantarillado en mención. De igual manera, la Unidad de Gestión Participativa de Desarrollo de la Administración Municipal Zona Tumbaco y la comunidad, deberán evaluar los documentos que formalicen la regulación del barrio y finalmente, se recomienda a los moradores interesados, legalizar el trazado vial, proceso que se debe llevar a cabo en la Unidad Administrativa de Territorio y Vivienda de la AMZT antes de viabilizar el proyecto para su ejecución. </t>
    </r>
  </si>
  <si>
    <r>
      <t xml:space="preserve">Considerando criterios netamente técnicos, la vía solicitada no tiene afectaciones a predios paralelos, adyacentes o colindantes durante todo el trayecto de la misma. La calle cuenta con una consolidación alta, la mayoría de predios están habitados, se tiene pocos terrenos baldíos. Se evidencia que el sector cuenta con la disponibilidad de servicios básicos como: agua potable, y red eléctrica.  El sector no cuenta con el servicio de alcantarillado pero este, está siendo gestionado por parte de la dirigencia para que esté instalado en su totalidad hasta antes del año 2019, La vía en mención no está aprobada según información PUOS por lo tanto, el requerimiento según criterios técnicos,  </t>
    </r>
    <r>
      <rPr>
        <b/>
        <sz val="8"/>
        <color theme="1"/>
        <rFont val="Calibri"/>
        <family val="2"/>
        <scheme val="minor"/>
      </rPr>
      <t>“NO ES FACTIBLE”</t>
    </r>
    <r>
      <rPr>
        <sz val="8"/>
        <color theme="1"/>
        <rFont val="Calibri"/>
        <family val="2"/>
        <scheme val="minor"/>
      </rPr>
      <t xml:space="preserve"> para estar dentro de la priorización de Presupuestos participativos planificados para el 2019. La Dirección de Gestión Participativa de la Administración Municipal Zona Tumbaco, deberá evaluar y verificar de manera legal y formal la gestión por parte de la dirigencia correspondiente a la instalación de la red de alcantarillado en mención. De igual manera, la Unidad de Gestión Participativa de Desarrollo de la Administración Municipal Zona Tumbaco y la comunidad, deberán evaluar los documentos que formalicen la regulación del barrio antes de viabilizar el proyecto para su ejecución y finalmente, se recomienda a los moradores interesados, legalizar el trazado vial, proceso que se debe llevar a cabo en la Unidad Administrativa de Territorio y Vivienda de la AMZT.</t>
    </r>
  </si>
  <si>
    <r>
      <t xml:space="preserve">Considerando criterios netamente técnicos, la vía solicitada no tiene afectaciones a predios paralelos, adyacentes o colindantes durante todo el trayecto de la misma. La calle cuenta con una consolidación alta, la mayoría de predios están habitados, se tiene pocos terrenos baldíos. Se evidencia que el sector cuenta con la disponibilidad de servicios básicos como: agua potable, y red eléctrica. El sector no cuenta con el servicio de alcantarillado pero este, está siendo gestionado por parte de la dirigencia para que esté instalado en su totalidad hasta antes del año 2019. La vía no está aprobada según información PUOS por lo tanto, el requerimiento, según criterios técnicos, </t>
    </r>
    <r>
      <rPr>
        <b/>
        <sz val="8"/>
        <color theme="1"/>
        <rFont val="Calibri"/>
        <family val="2"/>
        <scheme val="minor"/>
      </rPr>
      <t xml:space="preserve"> “NO ES FACTIBLE” </t>
    </r>
    <r>
      <rPr>
        <sz val="8"/>
        <color theme="1"/>
        <rFont val="Calibri"/>
        <family val="2"/>
        <scheme val="minor"/>
      </rPr>
      <t xml:space="preserve">para estar dentro de la priorización de Presupuestos participativos planificados para el 2019. La Dirección de Gestión Participativa de la Administración Municipal Zona Tumbaco, deberá evaluar y verificar de manera legal y formal la gestión por parte de la dirigencia correspondiente a la instalación de la red de alcantarillado en mención. De igual manera, la Unidad de Gestión Participativa de Desarrollo de la Administración Municipal Zona Tumbaco y la comunidad, deberán evaluar los documentos que formalicen la regulación del barrio y finalmente, se recomienda a los moradores interesados, legalizar el trazado vial, proceso que se debe llevar a cabo en la Unidad Administrativa de Territorio y Vivienda de la AMZT. </t>
    </r>
  </si>
  <si>
    <r>
      <t xml:space="preserve">Considerando criterios netamente técnicos, la vía solicitada no tiene afectaciones a predios paralelos, adyacentes o colindantes durante todo el trayecto de la misma. La calle cuenta con una consolidación baja, la mayoría de predios están habitados, se tiene pocos terrenos baldíos pero si un extenso terreno inhabitado. Se evidencia que el sector cuenta con la disponibilidad de servicios básicos como: agua potable, y red eléctrica. El sector no cuenta con el servicio de alcantarillado pero este está siendo gestionado por parte de la dirigencia para que esté instalado en su totalidad hasta antes del año 2019 por lo tanto, el requerimiento, según criterios técnicos,  </t>
    </r>
    <r>
      <rPr>
        <b/>
        <sz val="8"/>
        <color theme="1"/>
        <rFont val="Calibri"/>
        <family val="2"/>
        <scheme val="minor"/>
      </rPr>
      <t>“SI ES FACTIBLE”</t>
    </r>
    <r>
      <rPr>
        <sz val="8"/>
        <color theme="1"/>
        <rFont val="Calibri"/>
        <family val="2"/>
        <scheme val="minor"/>
      </rPr>
      <t xml:space="preserve"> para estar dentro de la priorización de Presupuestos participativos planificados para el 2019 sin embargo, la Dirección de Gestión Participativa de la Administración Municipal Zona Tumbaco, deberá evaluar y verificar de manera legal y formal la gestión por parte de la dirigencia para la instalación de la red de alcantarillado en mención, antes de viabilizar el proyecto para su ejecución. De igual manera, la Unidad de Gestión Participativa de Desarrollo de la Administración Municipal Zona Tumbaco y la comunidad, deberán evaluar los documentos que formalicen la regulación del barrio antes de viabilizar el proyecto para su ejecución. </t>
    </r>
  </si>
  <si>
    <r>
      <t xml:space="preserve">Considerando criterios netamente técnicos, la vía solicitada no tiene afectaciones severas a predios paralelos, adyacentes o colindantes durante todo el trayecto de la misma. La calle cuenta con una consolidación baja en crecimiento continuo, la mayoría de predios están habitados, se tiene pocos terrenos baldíos pero extensos terrenos destinados parta la agricultura. Se evidencia que el sector cuenta con la disponibilidad de servicios básicos como: agua potable, y red eléctrica. Se evidencia la instalación de pozos para la red de alcantarillado por parte de la EPMAPS y el tramo solicitado de la via esta aprobado según información PUOS por lo tanto, el requerimiento, según criterios técnicos,  </t>
    </r>
    <r>
      <rPr>
        <b/>
        <sz val="8"/>
        <color theme="1"/>
        <rFont val="Calibri"/>
        <family val="2"/>
        <scheme val="minor"/>
      </rPr>
      <t>“ES FACTIBLE”</t>
    </r>
    <r>
      <rPr>
        <sz val="8"/>
        <color theme="1"/>
        <rFont val="Calibri"/>
        <family val="2"/>
        <scheme val="minor"/>
      </rPr>
      <t xml:space="preserve"> para estar dentro de la priorización de Presupuestos participativos planificados para el 2019 sin embargo, la Dirección de Gestión Participativa del Desarrollo de la Administración Municipal Zona Tumbaco, deberá evaluar y verificar conjuntamente con la comunidad, los documentos que formalicen la regulación del barrio antes de viabilizar el proyecto para su ejecución.</t>
    </r>
  </si>
  <si>
    <r>
      <t xml:space="preserve">Considerando criterios netamente técnicos, la vía solicitada no tiene afectaciones severas a predios paralelos, adyacentes o colindantes durante todo el trayecto de la misma. La calle cuenta con una consolidación moderada en el tramo de intervención de la vía, la mayoría de predios están habitados, se tiene pocos terrenos baldíos, un espacio recreativo (cancha), y pocos espacios destinados parta la agricultura. Se evidencia que el sector cuenta con la disponibilidad de servicios básicos como: agua potable, y red eléctrica. El sector no cuenta con el servicio de alcantarillado, sin embargo se evidencia la instalación de pozos para la red de alcantarillado por parte de la EPMAPS. No se indica información de la vía en el PUOS es decir, la vía no se considera como aprobada solamente proyectada por lo tanto, el requerimiento, según criterios técnicos,  </t>
    </r>
    <r>
      <rPr>
        <b/>
        <sz val="8"/>
        <color theme="1"/>
        <rFont val="Calibri"/>
        <family val="2"/>
        <scheme val="minor"/>
      </rPr>
      <t>“NO ES FACTIBLE”</t>
    </r>
    <r>
      <rPr>
        <sz val="8"/>
        <color theme="1"/>
        <rFont val="Calibri"/>
        <family val="2"/>
        <scheme val="minor"/>
      </rPr>
      <t xml:space="preserve"> para estar dentro de la priorización de Presupuestos participativos planificados para el 2019. La Dirección de Gestión Participativa del Desarrollo de la Administración Municipal Zona Tumbaco, deberá evaluar y verificar conjuntamente con la comunidad, los documentos que formalicen la regulación del barrio y finalmente, se recomienda a los moradores interesados, legalizar el trazado vial, proceso que se debe llevar a cabo en la Unidad Administrativa de Territorio y Vivienda de la AMZT antes de viabilizar el proyecto para su ejecución.</t>
    </r>
  </si>
  <si>
    <r>
      <t xml:space="preserve">Considerando criterios netamente técnicos, la vía solicitada no tiene afectaciones severas a predios paralelos, adyacentes o colindantes durante todo el trayecto de la misma. La calle cuenta con una consolidación media baja en el tramo de intervención de la vía, la mayoría de predios están habitados, se tiene pocos terrenos baldíos, un espacio recreativo (cancha), y pocos espacios destinados parta la agricultura. Se evidencia que el sector cuenta con la disponibilidad de servicios básicos como: agua potable, y red eléctrica. El sector no cuenta con el servicio de alcantarillado, sin embargo se evidencia la instalación de pozos para la red de alcantarillado por parte de la EPMAPS. La vía no dispone de información PUOS por lo tanto, el requerimiento, según criterios técnicos, </t>
    </r>
    <r>
      <rPr>
        <b/>
        <sz val="8"/>
        <color theme="1"/>
        <rFont val="Calibri"/>
        <family val="2"/>
        <scheme val="minor"/>
      </rPr>
      <t xml:space="preserve"> “NO ES FACTIBLE”</t>
    </r>
    <r>
      <rPr>
        <sz val="8"/>
        <color theme="1"/>
        <rFont val="Calibri"/>
        <family val="2"/>
        <scheme val="minor"/>
      </rPr>
      <t xml:space="preserve"> para estar dentro de la priorización de Presupuestos participativos planificados para el 2019. La Dirección de Gestión Participativa del Desarrollo de la Administración Municipal Zona Tumbaco, deberá evaluar y verificar conjuntamente con la comunidad, los documentos que formalicen la regulación del barrio. Se recomienda a los moradores interesados, legalizar el trazado vial, proceso que se debe llevar a cabo en la Unidad Administrativa de Territorio y Vivienda de la AMZT antes de viabilizar el proyecto para su ejecución.</t>
    </r>
  </si>
  <si>
    <r>
      <t xml:space="preserve">Considerando criterios netamente técnicos, la vía solicitada no tiene afectaciones severas a predios paralelos, adyacentes o colindantes durante todo el trayecto de la misma. La calle cuenta con una consolidación baja en crecimiento continuo, la mayoría de predios están habitados, se tiene pocos terrenos baldíos así como espacios en etapa de construcción. Se evidencia que el sector cuenta con la disponibilidad de servicios básicos como: agua potable, y red eléctrica. En el sector se está instalando el servicio de alcantarillado en su totalidad, la vía dispone de información según Mapa PUOS es decir, se considera como vía aprobada y proyectada por lo tanto, el requerimiento, según criterios técnicos, </t>
    </r>
    <r>
      <rPr>
        <b/>
        <sz val="8"/>
        <color theme="1"/>
        <rFont val="Calibri"/>
        <family val="2"/>
        <scheme val="minor"/>
      </rPr>
      <t xml:space="preserve"> “SI ES FACTIBLE”</t>
    </r>
    <r>
      <rPr>
        <sz val="8"/>
        <color theme="1"/>
        <rFont val="Calibri"/>
        <family val="2"/>
        <scheme val="minor"/>
      </rPr>
      <t xml:space="preserve"> para estar dentro de la priorización de Presupuestos participativos planificados para el 2019 sin embargo, la Dirección de Gestión Participativa de la Administración Municipal Zona Tumbaco, deberá evaluar y verificar de manera legal conjuntamente con la comunidad, los documentos que formalicen la regulación del barrio antes de viabilizar el proyecto para su ejecución. </t>
    </r>
  </si>
  <si>
    <r>
      <t xml:space="preserve">Considerando criterios netamente técnicos, la vía solicitada no tiene afectaciones severas a predios paralelos, adyacentes o colindantes durante todo el trayecto de la misma. La calle cuenta con una consolidación moderada en crecimiento continuo, la mayoría de predios están habitados, se tiene pocos terrenos baldíos así como espacios en etapa de construcción. Se evidencia que el sector cuenta con la disponibilidad de servicios básicos como: agua potable, y red eléctrica. El sector no cuenta con el servicio de alcantarillado pero este, está siendo gestionado por parte de la dirigencia para que esté instalado en su totalidad hasta antes del año 2019 sin embargo, no se dispone de información PUOS es decir, la vía se considera como no aprobada solamente proyectada por lo tanto, el requerimiento, según criterios técnicos,  </t>
    </r>
    <r>
      <rPr>
        <b/>
        <sz val="8"/>
        <color theme="1"/>
        <rFont val="Calibri"/>
        <family val="2"/>
        <scheme val="minor"/>
      </rPr>
      <t>“NO ES FACTIBLE”</t>
    </r>
    <r>
      <rPr>
        <sz val="8"/>
        <color theme="1"/>
        <rFont val="Calibri"/>
        <family val="2"/>
        <scheme val="minor"/>
      </rPr>
      <t xml:space="preserve"> para estar dentro de la priorización de Presupuestos participativos planificados para el 2019. La Dirección de Gestión Participativa de la Administración Municipal Zona Tumbaco, deberá evaluar y verificar de manera legal y formal conjuntamente con la comunidad, los documentos que formalicen la regulación del barrio. Se recomienda a los moradores interesados, legalizar el trazado vial, proceso que se debe llevar a cabo en la Unidad Administrativa de Territorio y Vivienda de la AMZT.</t>
    </r>
  </si>
  <si>
    <r>
      <t xml:space="preserve">Considerando criterios netamente técnicos, la vía solicitada no tiene afectaciones severas a predios paralelos, adyacentes o colindantes durante todo el trayecto de la misma. La calle cuenta con una consolidación moderada en crecimiento continuo, la mayoría de predios están habitados, se tiene pocos terrenos baldíos así como espacios en etapa de construcción. Se evidencia que el sector cuenta con la disponibilidad de servicios básicos como: agua potable, y red eléctrica. El sector no cuenta con el servicio de alcantarillado pero este, está siendo gestionado por parte de la dirigencia para que esté instalado en su totalidad hasta antes del año 2019 sin embargo, la vía no tiene información PUOS es decir, la vía no está aprobada solamente proyectada por lo tanto, el requerimiento, según criterios técnicos, </t>
    </r>
    <r>
      <rPr>
        <b/>
        <sz val="8"/>
        <color theme="1"/>
        <rFont val="Calibri"/>
        <family val="2"/>
        <scheme val="minor"/>
      </rPr>
      <t xml:space="preserve"> “NO ES FACTIBLE”</t>
    </r>
    <r>
      <rPr>
        <sz val="8"/>
        <color theme="1"/>
        <rFont val="Calibri"/>
        <family val="2"/>
        <scheme val="minor"/>
      </rPr>
      <t xml:space="preserve"> para estar dentro de la priorización de Presupuestos participativos planificados para el 2019. La Dirección de Gestión Participativa de la Administración Municipal Zona Tumbaco, deberá evaluar y verificar de manera legal y formal conjuntamente con la comunidad, los documentos que formalicen la regulación del barrio además, se recomienda a los moradores interesados, legalizar el trazado vial, proceso que se debe llevar a cabo en la Unidad Administrativa de Territorio y Vivienda de la AMZT,  para viabilizar el proyecto para su ejecución.</t>
    </r>
  </si>
  <si>
    <r>
      <t xml:space="preserve">La calle cuenta con una consolidación moderada en crecimiento continuo, la mayoría de predios están habitados, se tiene pocos terrenos baldíos así como espacios en etapa de construcción. Se evidencia que el sector cuenta con la disponibilidad de servicios básicos como: agua potable, y red eléctrica. El sector no cuenta con el servicio de alcantarillado pero este, está siendo gestionado por parte de la dirigencia para que esté instalado en su totalidad hasta antes del año 2019 sin embargo, la vía no está aprobada sino solamente proyectada según información PUOS por lo tanto, el requerimiento, según criterios técnicos,  </t>
    </r>
    <r>
      <rPr>
        <b/>
        <sz val="8"/>
        <color theme="1"/>
        <rFont val="Calibri"/>
        <family val="2"/>
        <scheme val="minor"/>
      </rPr>
      <t xml:space="preserve">“NO ES FACTIBLE” </t>
    </r>
    <r>
      <rPr>
        <sz val="8"/>
        <color theme="1"/>
        <rFont val="Calibri"/>
        <family val="2"/>
        <scheme val="minor"/>
      </rPr>
      <t>para estar dentro de la priorización de Presupuestos participativos planificados para el 2019. La Dirección de Gestión Participativa de la Administración Municipal Zona Tumbaco, deberá evaluar y verificar de manera legal y formal conjuntamente con la comunidad, los documentos que formalicen la regulación del barrio. Se recomienda a los moradores interesados, legalizar el trazado vial, proceso que se debe llevar a cabo en la Unidad Administrativa de Territorio y Vivienda de la AMZT, para viabilizar el proyecto para su ejecución.</t>
    </r>
  </si>
  <si>
    <r>
      <t xml:space="preserve">Al tratar con muros de adobe en ciertos sectores, se deberá plantear una rehabilitación estructural previa evaluación según riesgo sísmico de toda la infraestructura que compone el predio de  la estación de ferrocarril y de la misma manera, previa a la realización de los estudios definitivos correspondientes a la rehabilitación estructural y arquitectónica de la estación del ferrocarril de forma global, se deberá contar con el aval del INPC previamente en coordinación con la FEEP. Considerando criterios netamente técnicos, el requerimiento,  </t>
    </r>
    <r>
      <rPr>
        <b/>
        <sz val="8"/>
        <color theme="1"/>
        <rFont val="Calibri"/>
        <family val="2"/>
        <scheme val="minor"/>
      </rPr>
      <t>“ES FACTIBLE”</t>
    </r>
    <r>
      <rPr>
        <sz val="8"/>
        <color theme="1"/>
        <rFont val="Calibri"/>
        <family val="2"/>
        <scheme val="minor"/>
      </rPr>
      <t xml:space="preserve"> para estar dentro de la priorización de Presupuestos participativos planificados para el 2019 sin embargo, la Dirección de Gestión Participativa de la Administración Municipal Zona Tumbaco, deberá evaluar los alcances legales económicos y jurídicos que se indican en el convenio de cooperación interinstitucional entre Ferrocarriles del Ecuador Empresa Pública-FEEP y el Municipio del Distrito Metropolitano de Quito, para viabilizar la contemplación del proyecto además de evaluar la disponibilidad del personal para el correcto desarrollo del centro Casa Somos proyectado en el sitio. </t>
    </r>
  </si>
  <si>
    <r>
      <t xml:space="preserve">Considerando criterios netamente técnicos, la vía solicitada no tiene afectaciones severas a predios paralelos, adyacentes o colindantes durante todo el trayecto de la misma. La calle cuenta con una consolidación media en crecimiento continuo, la mayoría de predios están habitados, se tiene pocos terrenos baldíos así como espacios en etapa de construcción. Se evidencia que el sector cuenta con la disponibilidad de servicios básicos como: agua potable, y red eléctrica. En el sector se está instalando el servicio de alcantarillado en su totalidad no obstante, la calle no está aprobada según información mapa PUOS por lo tanto, el requerimiento, según criterios técnicos, </t>
    </r>
    <r>
      <rPr>
        <b/>
        <sz val="8"/>
        <color theme="1"/>
        <rFont val="Calibri"/>
        <family val="2"/>
        <scheme val="minor"/>
      </rPr>
      <t xml:space="preserve"> “NO ES FACTIBLE” </t>
    </r>
    <r>
      <rPr>
        <sz val="8"/>
        <color theme="1"/>
        <rFont val="Calibri"/>
        <family val="2"/>
        <scheme val="minor"/>
      </rPr>
      <t xml:space="preserve">para estar dentro de la priorización de Presupuestos participativos planificados para el 2019. La Dirección de Gestión Participativa de la Administración Municipal Zona Tumbaco, deberá evaluar y verificar de manera legal conjuntamente con la comunidad, los documentos que formalicen la regulación del barrio así mismo, se recomienda a los moradores interesados, legalizar el trazado vial, proceso que se debe llevar a cabo en la Unidad Administrativa de Territorio y Vivienda de la AMZT antes de viabilizar el proyecto para su ejecución. </t>
    </r>
  </si>
  <si>
    <r>
      <t xml:space="preserve">La calle cuenta con una consolidación alta en crecimiento continuo, la mayoría de predios están habitados, se tiene pocos terrenos baldíos así como espacios en etapa de construcción. Se evidencia que el sector cuenta con la disponibilidad de servicios básicos como: agua potable, y red eléctrica. El sector no cuenta con el servicio de alcantarillado pero este, está siendo gestionado por parte de la dirigencia para que esté instalado en su totalidad hasta antes del año 2019  no obstante, la vía no está aprobada según información PUOS solamente se considera como vía proyectada según información base vial disponible por lo tanto, el requerimiento, según criterios técnicos,  </t>
    </r>
    <r>
      <rPr>
        <b/>
        <sz val="8"/>
        <color theme="1"/>
        <rFont val="Calibri"/>
        <family val="2"/>
        <scheme val="minor"/>
      </rPr>
      <t>“NO ES FACTIBLE”</t>
    </r>
    <r>
      <rPr>
        <sz val="8"/>
        <color theme="1"/>
        <rFont val="Calibri"/>
        <family val="2"/>
        <scheme val="minor"/>
      </rPr>
      <t xml:space="preserve"> para estar dentro de la priorización de Presupuestos participativos planificados para el 2019. La Dirección de Gestión Participativa de la Administración Municipal Zona Tumbaco, deberá evaluar y verificar de manera legal y formal conjuntamente con la comunidad, los documentos que formalicen la regulación del barrio se recomienda a los moradores interesados, legalizar el trazado vial, proceso que se debe llevar a cabo en la Unidad Administrativa de Territorio y Vivienda de la AMZT para viabilizar el proyecto para su ejecución.</t>
    </r>
  </si>
  <si>
    <r>
      <t xml:space="preserve">Se deberá respetar los retiros correspondientes a quebradas y considerando criterios netamente técnicos se deberá respetar los retiros estipulados para la realización de actividades de operación y mantenimiento durante todo el trayecto del canal por el que circulan aguas destinadas para el riego por lo tanto, el requerimiento puede considerarse como </t>
    </r>
    <r>
      <rPr>
        <b/>
        <sz val="8"/>
        <color theme="1"/>
        <rFont val="Calibri"/>
        <family val="2"/>
        <scheme val="minor"/>
      </rPr>
      <t>“FACTIBLE”</t>
    </r>
    <r>
      <rPr>
        <sz val="8"/>
        <color theme="1"/>
        <rFont val="Calibri"/>
        <family val="2"/>
        <scheme val="minor"/>
      </rPr>
      <t xml:space="preserve"> para estar dentro de la priorización de Presupuestos participativos planificados para el 2019. La Dirección de Gestión Participativa de la Administración Municipal Zona Tumbaco y la comunidad, deberán evaluar la alternativa de proteger, embaular, etc el canal existente en la zona, para evitar posibles accidentes humanos.</t>
    </r>
  </si>
  <si>
    <r>
      <t>Revisado el informe de regulación metropolitano del predio (No. 5148187 ),se evidencia que el mismo está bajo la propiedad del Ministerio de Educación por lo tanto, el requerimiento puede considerarse como</t>
    </r>
    <r>
      <rPr>
        <b/>
        <sz val="8"/>
        <color theme="1"/>
        <rFont val="Calibri"/>
        <family val="2"/>
        <scheme val="minor"/>
      </rPr>
      <t xml:space="preserve"> “NO FACTIBLE” </t>
    </r>
    <r>
      <rPr>
        <sz val="8"/>
        <color theme="1"/>
        <rFont val="Calibri"/>
        <family val="2"/>
        <scheme val="minor"/>
      </rPr>
      <t>para estar dentro de la priorización de Presupuestos participativos planificados para el 2019 hasta que se actualice esta información por parte de la comunidad. La Dirección de Gestión Participativa de la Administración Municipal Zona Tumbaco deberá verificar de manera legal y formal que la comunidad gestione la propiedad del predio para que se pueda intervenir como municipio.</t>
    </r>
  </si>
  <si>
    <r>
      <t xml:space="preserve">Considerando criterios netamente técnicos, la vía solicitada no tiene afectaciones severas a predios paralelos, adyacentes o colindantes durante todo el trayecto de la misma. La calle cuenta con una consolidación alta en crecimiento continuo, la gran mayoría de predios están habitados. Se evidencia que el sector cuenta con la disponibilidad de servicios básicos como: agua potable, y red eléctrica. El GAD parroquial prevé realizar un cambio de la red de alcantarillado de toda la cabecera parroquial para el siguiente año conjuntamente con la EPMAPS sin embargo, este en representación de la comunidad, deberá gestionar el cambio legal y formal de circulación vehicular a peatonal con la Secretaria de Movilidad para que el proyecto sea considerado como viable por lo que el requerimiento, según criterios técnicos,  </t>
    </r>
    <r>
      <rPr>
        <b/>
        <sz val="8"/>
        <color theme="1"/>
        <rFont val="Calibri"/>
        <family val="2"/>
        <scheme val="minor"/>
      </rPr>
      <t xml:space="preserve">“NO ES FACTIBLE” </t>
    </r>
    <r>
      <rPr>
        <sz val="8"/>
        <color theme="1"/>
        <rFont val="Calibri"/>
        <family val="2"/>
        <scheme val="minor"/>
      </rPr>
      <t>para estar dentro de la priorización de Presupuestos Participativos planificados para el 2019.</t>
    </r>
  </si>
  <si>
    <r>
      <t xml:space="preserve">Considerando criterios netamente técnicos, la vía solicitada no tiene afectaciones severas a predios paralelos, adyacentes o colindantes durante todo el trayecto de la misma. La calle cuenta con una consolidación alta en crecimiento continuo, la gran mayoría de predios están habitados. Se evidencia que el sector cuenta con la disponibilidad de servicios básicos como: agua potable y red eléctrica. El GAD Parroquial prevé conjuntamente con la EPMAPS realizar un cambio de la red de alcantarillado de toda la cabecera parroquial para el siguiente año sin embargo, se recomienda que la dirigencia GAD Parroquial, deberá gestionar el cambio legal y formal de circulación vehicular a peatonal con la Secretaria de Movilidad de Quito para que el proyecto sea considerado como viable. De momento el requerimiento, según criterios técnicos,  </t>
    </r>
    <r>
      <rPr>
        <b/>
        <sz val="8"/>
        <color theme="1"/>
        <rFont val="Calibri"/>
        <family val="2"/>
        <scheme val="minor"/>
      </rPr>
      <t>“NO ES FACTIBLE”</t>
    </r>
    <r>
      <rPr>
        <sz val="8"/>
        <color theme="1"/>
        <rFont val="Calibri"/>
        <family val="2"/>
        <scheme val="minor"/>
      </rPr>
      <t xml:space="preserve"> para estar dentro de la priorización de Presupuestos participativos planificados para el 2019. </t>
    </r>
  </si>
  <si>
    <r>
      <t>Considerando criterios netamente técnicos, la construcción de la Plaza solicitada, no tiene afectaciones severas a predios paralelos, adyacentes o colindantes. En el sector se evidencia que cuenta con una consolidación alta en crecimiento continuo, una gran cantidad de actividad comercial, la gran mayoría de predios están habitados. Se evidencia que el sector cuenta con la disponibilidad de servicios básicos como: agua potable y red eléctrica. El GAD Parroquial prevé conjuntamente con el EPMAPS, realizar un cambio de la red de alcantarillado de toda la cabecera parroquial para el siguiente año. El requerimiento, según criterios técnicos,</t>
    </r>
    <r>
      <rPr>
        <b/>
        <sz val="8"/>
        <color theme="1"/>
        <rFont val="Calibri"/>
        <family val="2"/>
        <scheme val="minor"/>
      </rPr>
      <t xml:space="preserve">  “NO ES FACTIBLE” </t>
    </r>
    <r>
      <rPr>
        <sz val="8"/>
        <color theme="1"/>
        <rFont val="Calibri"/>
        <family val="2"/>
        <scheme val="minor"/>
      </rPr>
      <t>para estar dentro de la priorización de Presupuestos participativos planificados para el 2019 sin embargo, la dirigencia GAD Parroquial, deberá gestionar el cambio de circulación vehicular a peatonal de la calle Sucre con la Secretaria de Movilidad de Quito para que el proyecto construcción de la Plaza, sea considerado como viable en una primera etapa de Pre factibilidad.</t>
    </r>
  </si>
  <si>
    <r>
      <t xml:space="preserve">Considerando criterios netamente técnicos, el requerimiento,  </t>
    </r>
    <r>
      <rPr>
        <b/>
        <sz val="8"/>
        <color theme="1"/>
        <rFont val="Times New Roman"/>
        <family val="1"/>
      </rPr>
      <t xml:space="preserve">“ES FACTIBLE” </t>
    </r>
    <r>
      <rPr>
        <sz val="8"/>
        <color theme="1"/>
        <rFont val="Times New Roman"/>
        <family val="1"/>
      </rPr>
      <t xml:space="preserve">para estar dentro de la priorización de Presupuestos participativos planificados para el 2019 sin embargo, la Dirección de Gestión Participativa de la Administración Municipal Zona Tumbaco, deberá evaluar los alcances legales económicos y jurídicos que se indican en el convenio de cooperación interinstitucional entre Ferrocarriles del Ecuador Empresa Pública-FEEP y el Municipio del Distrito Metropolitano de Quito, para viabilizar la contemplación del proyecto además, el GAD parroquial deberá contar con el respectivo sustento formal que autorice el cambio de tránsito vehicular a peatonal debidamente avalado por la Secretaria de Movilidad de Quito. </t>
    </r>
  </si>
  <si>
    <t>051-PP-CU-2019</t>
  </si>
  <si>
    <t>052-PP-CU-2019</t>
  </si>
  <si>
    <t>053-PP-CU-2019</t>
  </si>
  <si>
    <t>054-PP-CU-2019</t>
  </si>
  <si>
    <t>055-PP-CU-2019</t>
  </si>
  <si>
    <t>070-PP-CU-2019</t>
  </si>
  <si>
    <t>001-PP-TU-2019</t>
  </si>
  <si>
    <t>002-PP-TU-2019</t>
  </si>
  <si>
    <t>003-PP-TU-2019</t>
  </si>
  <si>
    <t>004-PP-TU-2019</t>
  </si>
  <si>
    <t>005-PP-TU-2019</t>
  </si>
  <si>
    <t>006-PP-TU-2019</t>
  </si>
  <si>
    <t>007-PP-TU-2019</t>
  </si>
  <si>
    <t>008-PP-TU-2019</t>
  </si>
  <si>
    <t>009-PP-TU-2019</t>
  </si>
  <si>
    <t>010-PP-TU-2019</t>
  </si>
  <si>
    <t>011-PP-TU-2019</t>
  </si>
  <si>
    <t>012-PP-TU-2019</t>
  </si>
  <si>
    <t>013-PP-TU-2019</t>
  </si>
  <si>
    <t>014-PP-TU-2019</t>
  </si>
  <si>
    <t>015-PP-TU-2019</t>
  </si>
  <si>
    <t>016-PP-TU-2019</t>
  </si>
  <si>
    <t>017-PP-TU-2019</t>
  </si>
  <si>
    <t>018-PP-TU-2019</t>
  </si>
  <si>
    <t>019-PP-TU-2019</t>
  </si>
  <si>
    <t>020-PP-TU-2019</t>
  </si>
  <si>
    <t>021-PP-TU-2019</t>
  </si>
  <si>
    <t>022-PP-TU-2019</t>
  </si>
  <si>
    <t>023-PP-TU-2019</t>
  </si>
  <si>
    <t>043-PP-TU-2019</t>
  </si>
  <si>
    <t>041-PP-PU-2019</t>
  </si>
  <si>
    <t>042-PP-PU-2019</t>
  </si>
  <si>
    <t>043-PP-PU-2019</t>
  </si>
  <si>
    <t>071-PP-PU-2019</t>
  </si>
  <si>
    <t>026-PP-PI-2019</t>
  </si>
  <si>
    <t>027-PP-PI-2019</t>
  </si>
  <si>
    <t>028-PP-PI-2019</t>
  </si>
  <si>
    <t>029-PP-PI-2019</t>
  </si>
  <si>
    <t>030-PP-PI-2019</t>
  </si>
  <si>
    <t>031-PP-PI-2019</t>
  </si>
  <si>
    <t>032-PP-PI-2019</t>
  </si>
  <si>
    <t>033-PP-PI-2019</t>
  </si>
  <si>
    <t>034-PP-PI-2019</t>
  </si>
  <si>
    <t>035-PP-PI-2019</t>
  </si>
  <si>
    <t>036-PP-PI-2019</t>
  </si>
  <si>
    <t>037-PP-PI-2019</t>
  </si>
  <si>
    <t>025-PP-TA-2019</t>
  </si>
  <si>
    <t>058-PP-QU-2019</t>
  </si>
  <si>
    <t>NA</t>
  </si>
  <si>
    <t>ADMINISTRACIÓN ZONAL TUMBACO</t>
  </si>
  <si>
    <t>ASINGACION DEL MONTO DE PRESUPUESTO PARTICIPATIVO  POR PARROQUIA</t>
  </si>
  <si>
    <t>Rubro</t>
  </si>
  <si>
    <t>Monto</t>
  </si>
  <si>
    <t>Presupuesto de inversión total</t>
  </si>
  <si>
    <t>% para PP</t>
  </si>
  <si>
    <t>Presupuesto participativos</t>
  </si>
  <si>
    <t>ASIGNACION DE % POR CRITERIOS</t>
  </si>
  <si>
    <t>Criterio</t>
  </si>
  <si>
    <t>Subcriterio</t>
  </si>
  <si>
    <t>%</t>
  </si>
  <si>
    <t>Presupuesto</t>
  </si>
  <si>
    <t>Tamaño</t>
  </si>
  <si>
    <t>Población</t>
  </si>
  <si>
    <t>Equidad</t>
  </si>
  <si>
    <t>Pobreza NBI</t>
  </si>
  <si>
    <t>Densidad</t>
  </si>
  <si>
    <t>Total</t>
  </si>
  <si>
    <t>ASIGNACION POR PARROQUIA</t>
  </si>
  <si>
    <t>PARROQUIAS</t>
  </si>
  <si>
    <t>POBLACION 
Censo 2010</t>
  </si>
  <si>
    <t>Densidad Demográfica Hab./ Ha. al 2010</t>
  </si>
  <si>
    <t>Rango</t>
  </si>
  <si>
    <t>Pobreza por NBI</t>
  </si>
  <si>
    <t>TOTAL POR PARROQUIA</t>
  </si>
  <si>
    <t>CUMBAYA</t>
  </si>
  <si>
    <t xml:space="preserve">EL QUINCHE </t>
  </si>
  <si>
    <t xml:space="preserve">TABABELA </t>
  </si>
  <si>
    <t>Rangos de densidad poblacional</t>
  </si>
  <si>
    <t>0 a 50</t>
  </si>
  <si>
    <t>51 a 100</t>
  </si>
  <si>
    <t>101 a 150</t>
  </si>
  <si>
    <t>151 y más</t>
  </si>
  <si>
    <t>MONTO PRIORIZADO</t>
  </si>
  <si>
    <t>MONTO PRIORIZADO CON IVA</t>
  </si>
  <si>
    <t>DIFERENCIA</t>
  </si>
  <si>
    <t>OBRA</t>
  </si>
  <si>
    <t>INSPECCION EL VIERNES</t>
  </si>
  <si>
    <t>RESULTADO DE REUNIÓN CON LOS GADS</t>
  </si>
  <si>
    <t>EL VERGEL</t>
  </si>
  <si>
    <t>CONSTRUCCIÓN DE LA CASA SOCIAL DEL BARRIO EL VERGEL, PREDIO N°3617167, SECTOR EL VERGEL, PARROQUIA TABABELA</t>
  </si>
  <si>
    <r>
      <t>La obra solicitada se encuentra dentro de un predio de propiedad del Municipio del Distrito Metropolitano de Quito, cuenta se observa que en sus alrededores existen servicios básicos, por lo cual la obra</t>
    </r>
    <r>
      <rPr>
        <b/>
        <sz val="8"/>
        <color theme="1"/>
        <rFont val="Calibri"/>
        <family val="2"/>
        <scheme val="minor"/>
      </rPr>
      <t xml:space="preserve"> "ES FACTIBLE</t>
    </r>
    <r>
      <rPr>
        <sz val="8"/>
        <color theme="1"/>
        <rFont val="Calibri"/>
        <family val="2"/>
        <scheme val="minor"/>
      </rPr>
      <t>"  para ser incluida en la priorización de “Presupuestos participativos 2019”, se deberá tomar en consideración los accesos y circulaciones dentro y fuera del predio, puesto que no hay veredas y los desniveles de ingreso son considerables.</t>
    </r>
  </si>
  <si>
    <t>TABABELEA CENTRAL</t>
  </si>
  <si>
    <t>CONSTRUCCIÓN DE LA CASA DEL ADULTO MAYOR DE TABABELA, SECTOR TABABELA CENTRAL, PARROQUIA DE TABABELA</t>
  </si>
  <si>
    <r>
      <t xml:space="preserve">La obra solicitada se encuentra dentro de un predio de propiedad del Municipio del Distrito Metropolitano de Quito, cuenta con una construcción que puede ser intervenida para generar espacios destinados a actividades de recreación pasiva de personas adultas mayores, por lo cual se da criterio técnico  que la obra </t>
    </r>
    <r>
      <rPr>
        <b/>
        <sz val="8"/>
        <color theme="1"/>
        <rFont val="Calibri"/>
        <family val="2"/>
        <scheme val="minor"/>
      </rPr>
      <t>"ES FACTIBLE"</t>
    </r>
    <r>
      <rPr>
        <sz val="8"/>
        <color theme="1"/>
        <rFont val="Calibri"/>
        <family val="2"/>
        <scheme val="minor"/>
      </rPr>
      <t xml:space="preserve">  , para ser incluido en la priorización de “Presupuestos participativos 2019”, se deberá tomar en consideración los accesos y circulaciones internas a fin de que sean inclusivos para personas co movilidad reducida y dar un tratamiento adecuado en las zonas de taludes.</t>
    </r>
  </si>
  <si>
    <t>infraestructura Comunitaria</t>
  </si>
  <si>
    <t>PRESUPUESTO PARTICIPATIVO</t>
  </si>
  <si>
    <t>CONSTRUCCIÓN DE GUAGUA CENTRO, BARRIO MI TERRENITO YARUQUÍ, PARROQUIA YARUQUÍ.</t>
  </si>
  <si>
    <t>REPARACIÓN TRIBUNA DEL ESTADIO, COMUNA JURIDICA CHINANGACHI, PARROQUIA DE YARUQUI</t>
  </si>
  <si>
    <t>ENTREGA DE MATERIALES  PARA EL ADOQUINADO; CALLE 19 DE MARZO, DESDE VIA FERREA HASTA CALLE S/N, COMUNA OYAMBARILLO, PARROQUIA DE YARUQUÍ</t>
  </si>
  <si>
    <t>NAPOLES MANGAHUANTAG</t>
  </si>
  <si>
    <t>REHABILITACIÓN DE LA CALLE URCESINO, DESDE LA CALLE FRANCISCO QUILUBA, HASTA LA CALLE 24 DE MAYO, SECTOR NAPOLES MANGAHUANTAG, PARROQUIA PUEMBO</t>
  </si>
  <si>
    <r>
      <t xml:space="preserve">La vía solicitada en el tramo señalado cuenta con los servicios básicos,  por lo tanto </t>
    </r>
    <r>
      <rPr>
        <b/>
        <sz val="8"/>
        <color theme="1"/>
        <rFont val="Calibri"/>
        <family val="2"/>
        <scheme val="minor"/>
      </rPr>
      <t xml:space="preserve"> “ES FACTIBLE”</t>
    </r>
    <r>
      <rPr>
        <sz val="8"/>
        <color theme="1"/>
        <rFont val="Calibri"/>
        <family val="2"/>
        <scheme val="minor"/>
      </rPr>
      <t>, para ser incluido en la priorización de “Presupuestos participativos 2019”, sin embargo se deberán llegar a los siguientes compromisos con el GAD de Puembo, para instalación de tapas en el canal de riego y asi generar acera para el paso de peatones.</t>
    </r>
  </si>
  <si>
    <t>CONSTRUCCIÓN EQUIPAMIENTO RECREATIVO SEGUNDA ETAPA, BARRIO LA FLORIDA DE CHANTAG, PARROQUIA PIFO</t>
  </si>
  <si>
    <r>
      <t xml:space="preserve">Al ser un predio de propiedad del Municipio del Distrito Metropolitano de Quito necesita una intervención de mejoramiento de las áreas verdes, por lo que se da un criterio técnico </t>
    </r>
    <r>
      <rPr>
        <b/>
        <sz val="8"/>
        <color theme="1"/>
        <rFont val="Calibri"/>
        <family val="2"/>
        <scheme val="minor"/>
      </rPr>
      <t>“FACTIBLE”</t>
    </r>
    <r>
      <rPr>
        <sz val="8"/>
        <color theme="1"/>
        <rFont val="Calibri"/>
        <family val="2"/>
        <scheme val="minor"/>
      </rPr>
      <t xml:space="preserve"> para ser incluida en la priorización de “Presupuestos participativos 2019”</t>
    </r>
  </si>
  <si>
    <t>Presupuesto asignado (Sin IVA)</t>
  </si>
  <si>
    <t>Obra directa: Excavación, estructura y capa de rodadura (Asfalto)</t>
  </si>
  <si>
    <t>Metros lineales a ejecutar</t>
  </si>
  <si>
    <t>REHABILITACIÓN DE LA CALLE RUMIÑAHUI, DESDE LA AVENIDA OSWALDO GUAYASAMÍN HASTA LA CALLE NORBERTO SALZAR, PARROQUIA DE TUMBACO</t>
  </si>
  <si>
    <t>Longitud de la via (intervención)</t>
  </si>
  <si>
    <t>1310 m</t>
  </si>
  <si>
    <t>Convenio: AMZT, Instalación de asfalto, GAD - Tumbaco, excavación compactación de subrrasante, estructura de la via, bordillos, movimeinto de postes, obras complementarias</t>
  </si>
  <si>
    <t>REHABILITACIÓN DE LA CALLE RUMIÑAHUI, DESDE LA AVENIDA OSWALDO GUAYASAMÍN HASTA LA ABSCISA 0 + 700.00 mts , PARROQUIA DE TUMBACO</t>
  </si>
  <si>
    <t>REHABILITACIÓN DE LA CALLE JOSÉ GALLARDO, DESDE EL FIN DEL ADOQUINADO DE LA CALLE JOSÉ GALLARDO HASTA LA CALLE 24 DE MAYO, SECTOR SAN PEDRO DE CHICHE, PARROQUIA DE PUEMBO</t>
  </si>
  <si>
    <t>REHABILITACIÓN DEL PASAJE FLOR MARÍA, DESDE LA CALLE SIN NOMBRE, HASTA LA ABSCISA 0+145, SECTOR PRIMAVERA CENTRO, PARROQUIA PIFO</t>
  </si>
  <si>
    <t>FALTA SOLICITUD</t>
  </si>
  <si>
    <t>INTERVENCIÓN EN EL PARQUE LINEAL CALLUMA, DESDE LA CALLE GONZALO PIZARRO HASTA LA E35, SECTOR PRIMAVERA CENTRO, PARROQUIA DE PIFO</t>
  </si>
  <si>
    <t>VARIABLE</t>
  </si>
  <si>
    <r>
      <t>Al ser un area publica que necesita intervención de mejoramiento de las áreas verdes, se da un criterio técnico “</t>
    </r>
    <r>
      <rPr>
        <b/>
        <sz val="8"/>
        <color theme="1"/>
        <rFont val="Calibri"/>
        <family val="2"/>
        <scheme val="minor"/>
      </rPr>
      <t>FACTIBLE”</t>
    </r>
    <r>
      <rPr>
        <sz val="8"/>
        <color theme="1"/>
        <rFont val="Calibri"/>
        <family val="2"/>
        <scheme val="minor"/>
      </rPr>
      <t xml:space="preserve"> para ser incluida en la priorización de “Presupuestos participativos 2019”, previo a la intervención se debe verificar la existencia de la via y legalizar el relleno de la quebradilla por parte de las autoridades ocmpetentes.</t>
    </r>
  </si>
  <si>
    <r>
      <t xml:space="preserve">La vía solicitada en el tramo señalado no tiene afectaciones viales en calzada, se determina que </t>
    </r>
    <r>
      <rPr>
        <b/>
        <sz val="8"/>
        <color theme="1"/>
        <rFont val="Calibri"/>
        <family val="2"/>
        <scheme val="minor"/>
      </rPr>
      <t>“ES FACTIBLE”</t>
    </r>
    <r>
      <rPr>
        <sz val="8"/>
        <color theme="1"/>
        <rFont val="Calibri"/>
        <family val="2"/>
        <scheme val="minor"/>
      </rPr>
      <t>, para ser incluido en la priorización de “Presupuestos participativos 2019”, de existir obras complementarias como movimiento de postes y canales de riego deben ser gestionados con las autoridades competentes y ser incluidos en el presupuesto referencial.</t>
    </r>
  </si>
  <si>
    <t>PEDIDOS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</si>
</sst>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8" formatCode="&quot;$&quot;\ #,##0.00_);[Red]\(&quot;$&quot;\ #,##0.00\)"/>
    <numFmt numFmtId="41" formatCode="_(* #,##0_);_(* \(#,##0\);_(* &quot;-&quot;_);_(@_)"/>
    <numFmt numFmtId="44" formatCode="_(&quot;$&quot;\ * #,##0.00_);_(&quot;$&quot;\ * \(#,##0.00\);_(&quot;$&quot;\ * &quot;-&quot;??_);_(@_)"/>
    <numFmt numFmtId="43" formatCode="_(* #,##0.00_);_(* \(#,##0.00\);_(* &quot;-&quot;??_);_(@_)"/>
    <numFmt numFmtId="164" formatCode="&quot;$&quot;\ #,##0.00"/>
    <numFmt numFmtId="165" formatCode="_-* #,##0.00\ _p_t_a_-;\-* #,##0.00\ _p_t_a_-;_-* &quot;-&quot;??\ _p_t_a_-;_-@_-"/>
    <numFmt numFmtId="166" formatCode="_-* #,##0.0_-;\-* #,##0.0_-;_-* &quot;-&quot;_-;_-@_-"/>
    <numFmt numFmtId="167" formatCode="#,##0_ ;[Red]\-#,##0\ "/>
    <numFmt numFmtId="168" formatCode="0.0%"/>
    <numFmt numFmtId="169" formatCode="_-[$$-540A]* #,##0.00_ ;_-[$$-540A]* \-#,##0.00\ ;_-[$$-540A]* &quot;-&quot;??_ ;_-@_ "/>
    <numFmt numFmtId="170" formatCode="#,##0.000_ ;[Red]\-#,##0.000\ "/>
    <numFmt numFmtId="171" formatCode="#,##0.00_ ;[Red]\-#,##0.00\ "/>
    <numFmt numFmtId="172" formatCode="#,##0.00;[Red]#,##0.00"/>
  </numFmts>
  <fonts count="28" x14ac:knownFonts="1">
    <font>
      <sz val="11"/>
      <color theme="1"/>
      <name val="Calibri"/>
      <family val="2"/>
      <scheme val="minor"/>
    </font>
    <font>
      <sz val="11"/>
      <color theme="1"/>
      <name val="Calibri"/>
      <family val="2"/>
      <scheme val="minor"/>
    </font>
    <font>
      <sz val="11"/>
      <color theme="0"/>
      <name val="Calibri"/>
      <family val="2"/>
      <scheme val="minor"/>
    </font>
    <font>
      <b/>
      <sz val="24"/>
      <color theme="1"/>
      <name val="Calibri"/>
      <family val="2"/>
      <scheme val="minor"/>
    </font>
    <font>
      <sz val="11"/>
      <color theme="1"/>
      <name val="Calibri"/>
      <family val="1"/>
      <scheme val="minor"/>
    </font>
    <font>
      <sz val="10"/>
      <name val="Tahoma"/>
      <family val="2"/>
    </font>
    <font>
      <b/>
      <i/>
      <sz val="16"/>
      <color theme="3" tint="-0.249977111117893"/>
      <name val="Calibri"/>
      <family val="2"/>
      <scheme val="minor"/>
    </font>
    <font>
      <sz val="8"/>
      <color theme="1"/>
      <name val="Times New Roman"/>
      <family val="1"/>
    </font>
    <font>
      <b/>
      <sz val="12"/>
      <color theme="0"/>
      <name val="Calibri"/>
      <family val="2"/>
      <scheme val="minor"/>
    </font>
    <font>
      <b/>
      <sz val="8"/>
      <name val="Calibri"/>
      <family val="2"/>
      <scheme val="minor"/>
    </font>
    <font>
      <b/>
      <sz val="8"/>
      <color theme="1"/>
      <name val="Calibri"/>
      <family val="2"/>
      <scheme val="minor"/>
    </font>
    <font>
      <sz val="8"/>
      <color theme="1"/>
      <name val="Calibri"/>
      <family val="2"/>
      <scheme val="minor"/>
    </font>
    <font>
      <sz val="8"/>
      <name val="Calibri"/>
      <family val="2"/>
      <scheme val="minor"/>
    </font>
    <font>
      <b/>
      <sz val="8"/>
      <color rgb="FFFF0000"/>
      <name val="Times New Roman"/>
      <family val="1"/>
    </font>
    <font>
      <i/>
      <sz val="8"/>
      <color theme="1"/>
      <name val="Calibri"/>
      <family val="2"/>
      <scheme val="minor"/>
    </font>
    <font>
      <b/>
      <sz val="8"/>
      <color theme="1"/>
      <name val="Times New Roman"/>
      <family val="1"/>
    </font>
    <font>
      <b/>
      <sz val="20"/>
      <name val="Arial"/>
      <family val="2"/>
    </font>
    <font>
      <sz val="10"/>
      <name val="Arial"/>
      <family val="2"/>
    </font>
    <font>
      <b/>
      <sz val="10"/>
      <name val="Arial"/>
      <family val="2"/>
    </font>
    <font>
      <b/>
      <sz val="8"/>
      <name val="Arial"/>
      <family val="2"/>
    </font>
    <font>
      <b/>
      <sz val="8"/>
      <color indexed="12"/>
      <name val="Arial"/>
      <family val="2"/>
    </font>
    <font>
      <sz val="10"/>
      <name val="Times New Roman"/>
      <family val="1"/>
    </font>
    <font>
      <sz val="9"/>
      <name val="Arial"/>
      <family val="2"/>
    </font>
    <font>
      <b/>
      <sz val="10"/>
      <name val="Times New Roman"/>
      <family val="1"/>
    </font>
    <font>
      <sz val="6"/>
      <color theme="1"/>
      <name val="Times New Roman"/>
      <family val="1"/>
    </font>
    <font>
      <sz val="14"/>
      <color theme="1"/>
      <name val="Calibri"/>
      <family val="2"/>
      <scheme val="minor"/>
    </font>
    <font>
      <sz val="10"/>
      <name val="Calibri"/>
      <family val="2"/>
      <scheme val="minor"/>
    </font>
    <font>
      <b/>
      <sz val="10"/>
      <name val="Calibri"/>
      <family val="2"/>
      <scheme val="minor"/>
    </font>
  </fonts>
  <fills count="18">
    <fill>
      <patternFill patternType="none"/>
    </fill>
    <fill>
      <patternFill patternType="gray125"/>
    </fill>
    <fill>
      <patternFill patternType="solid">
        <fgColor theme="5" tint="0.749992370372631"/>
        <bgColor indexed="65"/>
      </patternFill>
    </fill>
    <fill>
      <patternFill patternType="solid">
        <fgColor theme="5"/>
        <bgColor auto="1"/>
      </patternFill>
    </fill>
    <fill>
      <patternFill patternType="solid">
        <fgColor theme="3" tint="-0.249977111117893"/>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F2DCDB"/>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rgb="FFC00000"/>
        <bgColor indexed="64"/>
      </patternFill>
    </fill>
    <fill>
      <patternFill patternType="solid">
        <fgColor rgb="FFFFC000"/>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auto="1"/>
      </bottom>
      <diagonal/>
    </border>
    <border>
      <left/>
      <right/>
      <top/>
      <bottom style="thin">
        <color auto="1"/>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9" fontId="1" fillId="0" borderId="0" applyFont="0" applyFill="0" applyBorder="0" applyAlignment="0" applyProtection="0"/>
    <xf numFmtId="0" fontId="3" fillId="2" borderId="0"/>
    <xf numFmtId="0" fontId="2" fillId="3" borderId="0"/>
    <xf numFmtId="44" fontId="1" fillId="0" borderId="0" applyFont="0" applyFill="0" applyBorder="0" applyAlignment="0" applyProtection="0"/>
    <xf numFmtId="0" fontId="4" fillId="0" borderId="0"/>
    <xf numFmtId="0" fontId="5"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199">
    <xf numFmtId="0" fontId="0" fillId="0" borderId="0" xfId="0"/>
    <xf numFmtId="0" fontId="7" fillId="0" borderId="0" xfId="0" applyFont="1" applyAlignment="1"/>
    <xf numFmtId="0" fontId="7" fillId="0" borderId="0" xfId="0" applyFont="1" applyAlignment="1">
      <alignment wrapText="1"/>
    </xf>
    <xf numFmtId="8" fontId="12" fillId="0" borderId="1" xfId="0" applyNumberFormat="1" applyFont="1" applyBorder="1" applyAlignment="1">
      <alignment horizontal="center" vertical="center" wrapText="1"/>
    </xf>
    <xf numFmtId="164" fontId="12" fillId="0" borderId="1" xfId="0" applyNumberFormat="1" applyFont="1" applyBorder="1" applyAlignment="1">
      <alignment horizontal="center" vertical="center" wrapText="1"/>
    </xf>
    <xf numFmtId="164" fontId="12" fillId="0" borderId="9" xfId="0" applyNumberFormat="1" applyFont="1" applyBorder="1" applyAlignment="1">
      <alignment horizontal="center" vertical="center" wrapText="1"/>
    </xf>
    <xf numFmtId="164" fontId="13" fillId="0" borderId="0" xfId="0" applyNumberFormat="1" applyFont="1" applyAlignment="1">
      <alignment horizontal="center" vertical="center" wrapText="1"/>
    </xf>
    <xf numFmtId="0" fontId="11" fillId="0" borderId="1" xfId="0" applyFont="1" applyFill="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7" fillId="0" borderId="0" xfId="0" applyFont="1" applyAlignment="1">
      <alignment horizontal="center" vertical="center" wrapText="1"/>
    </xf>
    <xf numFmtId="0" fontId="10" fillId="0" borderId="8" xfId="0" applyFont="1" applyBorder="1" applyAlignment="1">
      <alignment horizontal="center" vertical="center"/>
    </xf>
    <xf numFmtId="0" fontId="7" fillId="0" borderId="0" xfId="0" applyFont="1" applyAlignment="1">
      <alignment vertical="center"/>
    </xf>
    <xf numFmtId="2" fontId="11" fillId="0" borderId="1" xfId="0" applyNumberFormat="1" applyFont="1" applyBorder="1" applyAlignment="1">
      <alignment horizontal="center" vertical="center"/>
    </xf>
    <xf numFmtId="0" fontId="7" fillId="0" borderId="0" xfId="0" applyFont="1" applyAlignment="1">
      <alignment horizontal="center" vertical="center"/>
    </xf>
    <xf numFmtId="10" fontId="11" fillId="0" borderId="1" xfId="1" applyNumberFormat="1" applyFont="1" applyBorder="1" applyAlignment="1">
      <alignment horizontal="center" vertical="center"/>
    </xf>
    <xf numFmtId="10" fontId="7" fillId="0" borderId="0" xfId="1" applyNumberFormat="1" applyFont="1" applyAlignment="1"/>
    <xf numFmtId="0" fontId="12" fillId="0" borderId="1" xfId="0" applyFont="1" applyFill="1" applyBorder="1" applyAlignment="1">
      <alignment horizontal="center" vertical="center"/>
    </xf>
    <xf numFmtId="10" fontId="11" fillId="0" borderId="1" xfId="1"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9" fillId="5" borderId="11" xfId="0" applyFont="1" applyFill="1" applyBorder="1" applyAlignment="1" applyProtection="1">
      <alignment horizontal="center" vertical="center" wrapText="1"/>
      <protection locked="0"/>
    </xf>
    <xf numFmtId="0" fontId="9" fillId="5" borderId="12" xfId="0" applyFont="1" applyFill="1" applyBorder="1" applyAlignment="1" applyProtection="1">
      <alignment horizontal="center" vertical="center" wrapText="1"/>
      <protection locked="0"/>
    </xf>
    <xf numFmtId="0" fontId="9" fillId="6" borderId="12" xfId="0" applyFont="1" applyFill="1" applyBorder="1" applyAlignment="1" applyProtection="1">
      <alignment horizontal="center" vertical="center" wrapText="1"/>
      <protection locked="0"/>
    </xf>
    <xf numFmtId="0" fontId="9" fillId="6" borderId="12" xfId="0" applyFont="1" applyFill="1" applyBorder="1" applyAlignment="1">
      <alignment horizontal="center" vertical="center" wrapText="1"/>
    </xf>
    <xf numFmtId="10" fontId="9" fillId="6" borderId="12" xfId="1" applyNumberFormat="1" applyFont="1" applyFill="1" applyBorder="1" applyAlignment="1" applyProtection="1">
      <alignment horizontal="center" vertical="center" wrapText="1"/>
      <protection locked="0"/>
    </xf>
    <xf numFmtId="0" fontId="10" fillId="7" borderId="12"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0" borderId="14" xfId="0" applyFont="1" applyBorder="1" applyAlignment="1">
      <alignment horizontal="center" vertical="center"/>
    </xf>
    <xf numFmtId="0" fontId="11" fillId="0" borderId="15" xfId="0" applyFont="1" applyFill="1" applyBorder="1" applyAlignment="1">
      <alignment horizontal="center" vertical="center"/>
    </xf>
    <xf numFmtId="0" fontId="11" fillId="0" borderId="15" xfId="0" applyFont="1" applyBorder="1" applyAlignment="1">
      <alignment horizontal="center" vertical="center"/>
    </xf>
    <xf numFmtId="0" fontId="11" fillId="0" borderId="15" xfId="0" applyFont="1" applyBorder="1" applyAlignment="1">
      <alignment horizontal="center" vertical="center" wrapText="1"/>
    </xf>
    <xf numFmtId="0" fontId="12" fillId="0" borderId="15" xfId="0" applyFont="1" applyFill="1" applyBorder="1" applyAlignment="1">
      <alignment horizontal="center" vertical="center"/>
    </xf>
    <xf numFmtId="10" fontId="11" fillId="0" borderId="15" xfId="1" applyNumberFormat="1" applyFont="1" applyBorder="1" applyAlignment="1">
      <alignment horizontal="center" vertical="center"/>
    </xf>
    <xf numFmtId="8" fontId="12" fillId="0" borderId="15" xfId="0" applyNumberFormat="1" applyFont="1" applyBorder="1" applyAlignment="1">
      <alignment horizontal="center" vertical="center" wrapText="1"/>
    </xf>
    <xf numFmtId="164" fontId="12" fillId="0" borderId="15" xfId="0" applyNumberFormat="1" applyFont="1" applyBorder="1" applyAlignment="1">
      <alignment horizontal="center" vertical="center" wrapText="1"/>
    </xf>
    <xf numFmtId="164" fontId="12" fillId="0" borderId="16" xfId="0" applyNumberFormat="1" applyFont="1" applyBorder="1" applyAlignment="1">
      <alignment horizontal="center" vertical="center" wrapText="1"/>
    </xf>
    <xf numFmtId="0" fontId="15" fillId="0" borderId="10" xfId="0" applyFont="1" applyBorder="1" applyAlignment="1">
      <alignment horizontal="center" vertical="center"/>
    </xf>
    <xf numFmtId="164" fontId="9" fillId="6" borderId="12" xfId="0" applyNumberFormat="1" applyFont="1" applyFill="1" applyBorder="1" applyAlignment="1" applyProtection="1">
      <alignment horizontal="center" vertical="center" wrapText="1"/>
      <protection locked="0"/>
    </xf>
    <xf numFmtId="164" fontId="11" fillId="0" borderId="15" xfId="0" applyNumberFormat="1" applyFont="1" applyBorder="1" applyAlignment="1">
      <alignment horizontal="center" vertical="center"/>
    </xf>
    <xf numFmtId="164" fontId="11" fillId="0" borderId="1" xfId="0" applyNumberFormat="1" applyFont="1" applyBorder="1" applyAlignment="1">
      <alignment horizontal="center" vertical="center"/>
    </xf>
    <xf numFmtId="164" fontId="12" fillId="0" borderId="1" xfId="4" applyNumberFormat="1" applyFont="1" applyFill="1" applyBorder="1" applyAlignment="1">
      <alignment horizontal="center" vertical="center"/>
    </xf>
    <xf numFmtId="164" fontId="7" fillId="0" borderId="0" xfId="0" applyNumberFormat="1" applyFont="1" applyAlignment="1">
      <alignment horizontal="center" vertical="center"/>
    </xf>
    <xf numFmtId="2" fontId="11" fillId="0" borderId="15" xfId="0" applyNumberFormat="1" applyFont="1" applyBorder="1" applyAlignment="1">
      <alignment horizontal="center" vertical="center"/>
    </xf>
    <xf numFmtId="2" fontId="11" fillId="0" borderId="1" xfId="0" applyNumberFormat="1" applyFont="1" applyFill="1" applyBorder="1" applyAlignment="1">
      <alignment horizontal="center" vertical="center"/>
    </xf>
    <xf numFmtId="0" fontId="17" fillId="0" borderId="0" xfId="0" applyFont="1"/>
    <xf numFmtId="2" fontId="0" fillId="0" borderId="0" xfId="0" applyNumberFormat="1"/>
    <xf numFmtId="0" fontId="0" fillId="0" borderId="0" xfId="0" applyAlignment="1">
      <alignment horizontal="center"/>
    </xf>
    <xf numFmtId="0" fontId="18" fillId="0" borderId="1" xfId="0" applyFont="1" applyBorder="1" applyAlignment="1">
      <alignment horizontal="center"/>
    </xf>
    <xf numFmtId="0" fontId="17" fillId="0" borderId="1" xfId="0" applyFont="1" applyBorder="1"/>
    <xf numFmtId="4" fontId="0" fillId="0" borderId="1" xfId="0" applyNumberFormat="1" applyBorder="1"/>
    <xf numFmtId="9" fontId="0" fillId="0" borderId="1" xfId="0" applyNumberFormat="1" applyBorder="1"/>
    <xf numFmtId="0" fontId="17" fillId="0" borderId="1" xfId="0" applyFont="1" applyBorder="1" applyAlignment="1">
      <alignment wrapText="1"/>
    </xf>
    <xf numFmtId="4" fontId="0" fillId="0" borderId="0" xfId="0" applyNumberFormat="1"/>
    <xf numFmtId="0" fontId="17" fillId="0" borderId="1" xfId="0" applyFont="1" applyBorder="1" applyAlignment="1">
      <alignment horizontal="center"/>
    </xf>
    <xf numFmtId="2" fontId="0" fillId="0" borderId="0" xfId="0" applyNumberFormat="1" applyAlignment="1">
      <alignment horizontal="center"/>
    </xf>
    <xf numFmtId="0" fontId="0" fillId="0" borderId="1" xfId="0" applyBorder="1" applyAlignment="1">
      <alignment horizontal="center"/>
    </xf>
    <xf numFmtId="0" fontId="0" fillId="0" borderId="1" xfId="0" applyBorder="1"/>
    <xf numFmtId="0" fontId="18" fillId="0" borderId="0" xfId="0" applyFont="1"/>
    <xf numFmtId="0" fontId="19" fillId="8" borderId="1" xfId="0" applyFont="1" applyFill="1" applyBorder="1" applyAlignment="1">
      <alignment horizontal="center" vertical="center" wrapText="1"/>
    </xf>
    <xf numFmtId="165" fontId="19" fillId="8" borderId="1" xfId="0" applyNumberFormat="1" applyFont="1" applyFill="1" applyBorder="1" applyAlignment="1">
      <alignment horizontal="center" vertical="center" wrapText="1"/>
    </xf>
    <xf numFmtId="2" fontId="19" fillId="9" borderId="1" xfId="7" applyNumberFormat="1" applyFont="1" applyFill="1" applyBorder="1" applyAlignment="1">
      <alignment horizontal="center" vertical="center" wrapText="1"/>
    </xf>
    <xf numFmtId="0" fontId="19" fillId="9" borderId="1" xfId="7" applyNumberFormat="1" applyFont="1" applyFill="1" applyBorder="1" applyAlignment="1">
      <alignment horizontal="center" vertical="center" wrapText="1"/>
    </xf>
    <xf numFmtId="165" fontId="19" fillId="9" borderId="1" xfId="7" applyNumberFormat="1" applyFont="1" applyFill="1" applyBorder="1" applyAlignment="1">
      <alignment horizontal="center" vertical="center" wrapText="1"/>
    </xf>
    <xf numFmtId="166" fontId="20" fillId="10" borderId="1" xfId="8" applyNumberFormat="1" applyFont="1" applyFill="1" applyBorder="1" applyAlignment="1">
      <alignment horizontal="center" vertical="center" wrapText="1"/>
    </xf>
    <xf numFmtId="167" fontId="22" fillId="12" borderId="1" xfId="8" applyNumberFormat="1" applyFont="1" applyFill="1" applyBorder="1" applyAlignment="1">
      <alignment horizontal="center"/>
    </xf>
    <xf numFmtId="167" fontId="0" fillId="0" borderId="0" xfId="0" applyNumberFormat="1"/>
    <xf numFmtId="0" fontId="17" fillId="0" borderId="0" xfId="0" applyFont="1" applyFill="1" applyBorder="1"/>
    <xf numFmtId="0" fontId="21" fillId="0" borderId="0" xfId="0" applyFont="1" applyFill="1" applyBorder="1" applyAlignment="1">
      <alignment horizontal="left"/>
    </xf>
    <xf numFmtId="0" fontId="0" fillId="0" borderId="0" xfId="0" applyFill="1" applyBorder="1"/>
    <xf numFmtId="167" fontId="22" fillId="0" borderId="0" xfId="8" applyNumberFormat="1" applyFont="1" applyFill="1" applyBorder="1" applyAlignment="1">
      <alignment horizontal="center"/>
    </xf>
    <xf numFmtId="2" fontId="22" fillId="0" borderId="0" xfId="7" applyNumberFormat="1" applyFont="1" applyFill="1" applyBorder="1" applyAlignment="1">
      <alignment horizontal="center"/>
    </xf>
    <xf numFmtId="3" fontId="22" fillId="0" borderId="0" xfId="7" applyNumberFormat="1" applyFont="1" applyFill="1" applyBorder="1" applyAlignment="1">
      <alignment horizontal="center"/>
    </xf>
    <xf numFmtId="10" fontId="22" fillId="0" borderId="0" xfId="7" applyNumberFormat="1" applyFont="1" applyFill="1" applyBorder="1" applyAlignment="1">
      <alignment horizontal="right"/>
    </xf>
    <xf numFmtId="167" fontId="22" fillId="0" borderId="0" xfId="7" applyNumberFormat="1" applyFont="1" applyFill="1" applyBorder="1" applyAlignment="1"/>
    <xf numFmtId="168" fontId="22" fillId="0" borderId="0" xfId="1" applyNumberFormat="1" applyFont="1" applyFill="1" applyBorder="1" applyAlignment="1">
      <alignment horizontal="center"/>
    </xf>
    <xf numFmtId="3" fontId="22" fillId="0" borderId="0" xfId="1" applyNumberFormat="1" applyFont="1" applyFill="1" applyBorder="1"/>
    <xf numFmtId="167" fontId="0" fillId="0" borderId="0" xfId="0" applyNumberFormat="1" applyFill="1" applyBorder="1"/>
    <xf numFmtId="170" fontId="22" fillId="0" borderId="0" xfId="8" applyNumberFormat="1" applyFont="1" applyFill="1" applyBorder="1" applyAlignment="1">
      <alignment horizontal="center"/>
    </xf>
    <xf numFmtId="0" fontId="23" fillId="0" borderId="0" xfId="0" applyFont="1" applyFill="1" applyBorder="1" applyAlignment="1">
      <alignment horizontal="left"/>
    </xf>
    <xf numFmtId="3" fontId="18" fillId="0" borderId="0" xfId="0" applyNumberFormat="1" applyFont="1" applyFill="1" applyBorder="1" applyAlignment="1">
      <alignment horizontal="right"/>
    </xf>
    <xf numFmtId="2" fontId="22" fillId="0" borderId="0" xfId="7" applyNumberFormat="1" applyFont="1" applyFill="1" applyBorder="1" applyAlignment="1">
      <alignment horizontal="right"/>
    </xf>
    <xf numFmtId="171" fontId="22" fillId="0" borderId="0" xfId="7" applyNumberFormat="1" applyFont="1" applyFill="1" applyBorder="1" applyAlignment="1"/>
    <xf numFmtId="4" fontId="22" fillId="0" borderId="0" xfId="1" applyNumberFormat="1" applyFont="1" applyFill="1" applyBorder="1"/>
    <xf numFmtId="171" fontId="0" fillId="0" borderId="0" xfId="0" applyNumberFormat="1" applyFill="1" applyBorder="1"/>
    <xf numFmtId="2" fontId="0" fillId="0" borderId="0" xfId="0" applyNumberFormat="1" applyFill="1" applyBorder="1"/>
    <xf numFmtId="0" fontId="0" fillId="0" borderId="0" xfId="0" applyFill="1" applyBorder="1" applyAlignment="1">
      <alignment horizontal="center"/>
    </xf>
    <xf numFmtId="17" fontId="17" fillId="0" borderId="0" xfId="0" applyNumberFormat="1" applyFont="1" applyFill="1" applyBorder="1"/>
    <xf numFmtId="172" fontId="0" fillId="0" borderId="0" xfId="0" applyNumberFormat="1" applyFill="1" applyBorder="1"/>
    <xf numFmtId="44" fontId="24" fillId="0" borderId="0" xfId="9" applyFont="1" applyAlignment="1">
      <alignment horizontal="center" vertical="center"/>
    </xf>
    <xf numFmtId="169" fontId="22" fillId="12" borderId="1" xfId="8" applyNumberFormat="1" applyFont="1" applyFill="1" applyBorder="1" applyAlignment="1">
      <alignment horizontal="center" vertical="center"/>
    </xf>
    <xf numFmtId="3" fontId="22" fillId="12" borderId="1" xfId="7" applyNumberFormat="1" applyFont="1" applyFill="1" applyBorder="1" applyAlignment="1">
      <alignment horizontal="center" vertical="center"/>
    </xf>
    <xf numFmtId="10" fontId="22" fillId="12" borderId="1" xfId="7" applyNumberFormat="1" applyFont="1" applyFill="1" applyBorder="1" applyAlignment="1">
      <alignment horizontal="right" vertical="center"/>
    </xf>
    <xf numFmtId="169" fontId="22" fillId="12" borderId="1" xfId="7" applyNumberFormat="1" applyFont="1" applyFill="1" applyBorder="1" applyAlignment="1">
      <alignment vertical="center"/>
    </xf>
    <xf numFmtId="10" fontId="22" fillId="12" borderId="1" xfId="1" applyNumberFormat="1" applyFont="1" applyFill="1" applyBorder="1" applyAlignment="1">
      <alignment horizontal="center" vertical="center"/>
    </xf>
    <xf numFmtId="168" fontId="22" fillId="12" borderId="1" xfId="1" applyNumberFormat="1" applyFont="1" applyFill="1" applyBorder="1" applyAlignment="1">
      <alignment horizontal="center" vertical="center"/>
    </xf>
    <xf numFmtId="169" fontId="22" fillId="12" borderId="1" xfId="1" applyNumberFormat="1" applyFont="1" applyFill="1" applyBorder="1" applyAlignment="1">
      <alignment vertical="center"/>
    </xf>
    <xf numFmtId="169" fontId="0" fillId="12" borderId="1" xfId="0" applyNumberFormat="1" applyFill="1" applyBorder="1" applyAlignment="1">
      <alignment vertical="center"/>
    </xf>
    <xf numFmtId="164" fontId="0" fillId="0" borderId="0" xfId="0" applyNumberFormat="1"/>
    <xf numFmtId="2" fontId="22" fillId="0" borderId="0" xfId="9" applyNumberFormat="1" applyFont="1" applyFill="1" applyBorder="1" applyAlignment="1">
      <alignment horizontal="right"/>
    </xf>
    <xf numFmtId="0" fontId="11" fillId="14" borderId="1" xfId="0" applyFont="1" applyFill="1" applyBorder="1" applyAlignment="1">
      <alignment horizontal="center" vertical="center" wrapText="1"/>
    </xf>
    <xf numFmtId="44" fontId="0" fillId="0" borderId="0" xfId="0" applyNumberFormat="1"/>
    <xf numFmtId="0" fontId="11" fillId="14" borderId="15" xfId="0" applyFont="1" applyFill="1" applyBorder="1" applyAlignment="1">
      <alignment horizontal="center" vertical="center" wrapText="1"/>
    </xf>
    <xf numFmtId="44" fontId="0" fillId="15" borderId="1" xfId="9" applyFont="1" applyFill="1" applyBorder="1" applyAlignment="1">
      <alignment vertical="center"/>
    </xf>
    <xf numFmtId="0" fontId="11" fillId="17" borderId="1" xfId="0" applyFont="1" applyFill="1" applyBorder="1" applyAlignment="1">
      <alignment vertical="center" wrapText="1"/>
    </xf>
    <xf numFmtId="0" fontId="0" fillId="0" borderId="1" xfId="0" applyFill="1" applyBorder="1" applyAlignment="1">
      <alignment horizontal="center" vertical="center"/>
    </xf>
    <xf numFmtId="167" fontId="22" fillId="0" borderId="1" xfId="8" applyNumberFormat="1" applyFont="1" applyFill="1" applyBorder="1" applyAlignment="1">
      <alignment horizontal="center" vertical="center"/>
    </xf>
    <xf numFmtId="167" fontId="22" fillId="0" borderId="1" xfId="8" applyNumberFormat="1" applyFont="1" applyBorder="1" applyAlignment="1">
      <alignment horizontal="center" vertical="center"/>
    </xf>
    <xf numFmtId="2" fontId="22" fillId="9" borderId="1" xfId="7" applyNumberFormat="1" applyFont="1" applyFill="1" applyBorder="1" applyAlignment="1">
      <alignment horizontal="center" vertical="center"/>
    </xf>
    <xf numFmtId="3" fontId="22" fillId="9" borderId="1" xfId="7" applyNumberFormat="1" applyFont="1" applyFill="1" applyBorder="1" applyAlignment="1">
      <alignment horizontal="center" vertical="center"/>
    </xf>
    <xf numFmtId="10" fontId="22" fillId="9" borderId="1" xfId="7" applyNumberFormat="1" applyFont="1" applyFill="1" applyBorder="1" applyAlignment="1">
      <alignment horizontal="center" vertical="center"/>
    </xf>
    <xf numFmtId="167" fontId="22" fillId="9" borderId="1" xfId="7" applyNumberFormat="1" applyFont="1" applyFill="1" applyBorder="1" applyAlignment="1">
      <alignment horizontal="center" vertical="center"/>
    </xf>
    <xf numFmtId="10" fontId="22" fillId="10" borderId="1" xfId="1" applyNumberFormat="1" applyFont="1" applyFill="1" applyBorder="1" applyAlignment="1">
      <alignment horizontal="center" vertical="center"/>
    </xf>
    <xf numFmtId="168" fontId="22" fillId="10" borderId="1" xfId="1" applyNumberFormat="1" applyFont="1" applyFill="1" applyBorder="1" applyAlignment="1">
      <alignment horizontal="center" vertical="center"/>
    </xf>
    <xf numFmtId="3" fontId="22" fillId="10" borderId="1" xfId="1" applyNumberFormat="1" applyFont="1" applyFill="1" applyBorder="1" applyAlignment="1">
      <alignment horizontal="center" vertical="center"/>
    </xf>
    <xf numFmtId="44" fontId="0" fillId="16" borderId="1" xfId="9" applyFont="1" applyFill="1" applyBorder="1" applyAlignment="1">
      <alignment vertical="center"/>
    </xf>
    <xf numFmtId="0" fontId="0" fillId="12" borderId="1" xfId="0" applyFill="1" applyBorder="1" applyAlignment="1">
      <alignment vertical="center"/>
    </xf>
    <xf numFmtId="0" fontId="11" fillId="12" borderId="1" xfId="0" applyFont="1" applyFill="1" applyBorder="1" applyAlignment="1">
      <alignment vertical="center" wrapText="1"/>
    </xf>
    <xf numFmtId="0" fontId="26" fillId="0" borderId="1" xfId="0" applyFont="1" applyBorder="1" applyAlignment="1">
      <alignment horizontal="center" vertical="center"/>
    </xf>
    <xf numFmtId="167" fontId="0" fillId="0" borderId="0" xfId="0" applyNumberFormat="1" applyFont="1"/>
    <xf numFmtId="0" fontId="0" fillId="0" borderId="0" xfId="0" applyFont="1"/>
    <xf numFmtId="0" fontId="27" fillId="13" borderId="0" xfId="0" applyFont="1" applyFill="1" applyBorder="1" applyAlignment="1">
      <alignment horizontal="left"/>
    </xf>
    <xf numFmtId="17" fontId="26" fillId="0" borderId="0" xfId="0" applyNumberFormat="1" applyFont="1"/>
    <xf numFmtId="0" fontId="26" fillId="0" borderId="0" xfId="0" applyFont="1" applyFill="1" applyBorder="1"/>
    <xf numFmtId="0" fontId="27" fillId="8" borderId="1" xfId="0" applyFont="1" applyFill="1" applyBorder="1" applyAlignment="1">
      <alignment horizontal="center" vertical="center"/>
    </xf>
    <xf numFmtId="3" fontId="18" fillId="12" borderId="1" xfId="0" applyNumberFormat="1" applyFont="1" applyFill="1" applyBorder="1" applyAlignment="1">
      <alignment horizontal="center" vertical="center"/>
    </xf>
    <xf numFmtId="44" fontId="0" fillId="12" borderId="1" xfId="9" applyFont="1" applyFill="1" applyBorder="1" applyAlignment="1">
      <alignment vertical="center"/>
    </xf>
    <xf numFmtId="44" fontId="0" fillId="17" borderId="1" xfId="9" applyFont="1" applyFill="1" applyBorder="1" applyAlignment="1">
      <alignment vertical="center"/>
    </xf>
    <xf numFmtId="44" fontId="0" fillId="17" borderId="1" xfId="9" applyNumberFormat="1" applyFont="1" applyFill="1" applyBorder="1" applyAlignment="1">
      <alignment vertical="center"/>
    </xf>
    <xf numFmtId="44" fontId="0" fillId="12" borderId="12" xfId="9" applyFont="1" applyFill="1" applyBorder="1" applyAlignment="1">
      <alignment vertical="center"/>
    </xf>
    <xf numFmtId="44" fontId="0" fillId="0" borderId="0" xfId="9" applyFont="1"/>
    <xf numFmtId="0" fontId="0" fillId="0" borderId="0" xfId="0" applyAlignment="1"/>
    <xf numFmtId="44" fontId="0" fillId="0" borderId="1" xfId="9" applyFont="1" applyBorder="1"/>
    <xf numFmtId="0" fontId="0" fillId="0" borderId="1" xfId="0" applyBorder="1" applyAlignment="1">
      <alignment horizontal="center" wrapText="1"/>
    </xf>
    <xf numFmtId="0" fontId="0" fillId="0" borderId="1" xfId="0" applyBorder="1" applyAlignment="1">
      <alignment wrapText="1"/>
    </xf>
    <xf numFmtId="0" fontId="0" fillId="0" borderId="1" xfId="0" applyBorder="1" applyAlignment="1">
      <alignment horizontal="center" vertical="center"/>
    </xf>
    <xf numFmtId="0" fontId="0" fillId="0" borderId="1" xfId="0" applyBorder="1" applyAlignment="1">
      <alignment vertical="top"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3" fontId="22" fillId="10" borderId="12" xfId="1" applyNumberFormat="1" applyFont="1" applyFill="1" applyBorder="1" applyAlignment="1">
      <alignment horizontal="center" vertical="center"/>
    </xf>
    <xf numFmtId="3" fontId="22" fillId="10" borderId="17" xfId="1" applyNumberFormat="1" applyFont="1" applyFill="1" applyBorder="1" applyAlignment="1">
      <alignment horizontal="center" vertical="center"/>
    </xf>
    <xf numFmtId="44" fontId="0" fillId="16" borderId="12" xfId="9" applyFont="1" applyFill="1" applyBorder="1" applyAlignment="1">
      <alignment horizontal="center" vertical="center"/>
    </xf>
    <xf numFmtId="44" fontId="0" fillId="16" borderId="17" xfId="9" applyFont="1" applyFill="1" applyBorder="1" applyAlignment="1">
      <alignment horizontal="center" vertical="center"/>
    </xf>
    <xf numFmtId="44" fontId="0" fillId="12" borderId="12" xfId="9" applyFont="1" applyFill="1" applyBorder="1" applyAlignment="1">
      <alignment vertical="center"/>
    </xf>
    <xf numFmtId="44" fontId="0" fillId="12" borderId="18" xfId="9" applyFont="1" applyFill="1" applyBorder="1" applyAlignment="1">
      <alignment vertical="center"/>
    </xf>
    <xf numFmtId="3" fontId="22" fillId="9" borderId="12" xfId="7" applyNumberFormat="1" applyFont="1" applyFill="1" applyBorder="1" applyAlignment="1">
      <alignment horizontal="center" vertical="center"/>
    </xf>
    <xf numFmtId="3" fontId="22" fillId="9" borderId="17" xfId="7" applyNumberFormat="1" applyFont="1" applyFill="1" applyBorder="1" applyAlignment="1">
      <alignment horizontal="center" vertical="center"/>
    </xf>
    <xf numFmtId="10" fontId="22" fillId="9" borderId="12" xfId="7" applyNumberFormat="1" applyFont="1" applyFill="1" applyBorder="1" applyAlignment="1">
      <alignment horizontal="center" vertical="center"/>
    </xf>
    <xf numFmtId="10" fontId="22" fillId="9" borderId="17" xfId="7" applyNumberFormat="1" applyFont="1" applyFill="1" applyBorder="1" applyAlignment="1">
      <alignment horizontal="center" vertical="center"/>
    </xf>
    <xf numFmtId="167" fontId="22" fillId="9" borderId="12" xfId="7" applyNumberFormat="1" applyFont="1" applyFill="1" applyBorder="1" applyAlignment="1">
      <alignment horizontal="center" vertical="center"/>
    </xf>
    <xf numFmtId="167" fontId="22" fillId="9" borderId="17" xfId="7" applyNumberFormat="1" applyFont="1" applyFill="1" applyBorder="1" applyAlignment="1">
      <alignment horizontal="center" vertical="center"/>
    </xf>
    <xf numFmtId="10" fontId="22" fillId="10" borderId="12" xfId="1" applyNumberFormat="1" applyFont="1" applyFill="1" applyBorder="1" applyAlignment="1">
      <alignment horizontal="center" vertical="center"/>
    </xf>
    <xf numFmtId="10" fontId="22" fillId="10" borderId="17" xfId="1" applyNumberFormat="1" applyFont="1" applyFill="1" applyBorder="1" applyAlignment="1">
      <alignment horizontal="center" vertical="center"/>
    </xf>
    <xf numFmtId="168" fontId="22" fillId="10" borderId="12" xfId="1" applyNumberFormat="1" applyFont="1" applyFill="1" applyBorder="1" applyAlignment="1">
      <alignment horizontal="center" vertical="center"/>
    </xf>
    <xf numFmtId="168" fontId="22" fillId="10" borderId="17" xfId="1" applyNumberFormat="1" applyFont="1" applyFill="1" applyBorder="1" applyAlignment="1">
      <alignment horizontal="center" vertical="center"/>
    </xf>
    <xf numFmtId="0" fontId="26" fillId="14" borderId="12" xfId="0" applyFont="1" applyFill="1" applyBorder="1" applyAlignment="1">
      <alignment horizontal="center" vertical="center"/>
    </xf>
    <xf numFmtId="0" fontId="26" fillId="14" borderId="17" xfId="0" applyFont="1"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167" fontId="22" fillId="0" borderId="12" xfId="8" applyNumberFormat="1" applyFont="1" applyFill="1" applyBorder="1" applyAlignment="1">
      <alignment horizontal="center" vertical="center"/>
    </xf>
    <xf numFmtId="167" fontId="22" fillId="0" borderId="17" xfId="8" applyNumberFormat="1" applyFont="1" applyFill="1" applyBorder="1" applyAlignment="1">
      <alignment horizontal="center" vertical="center"/>
    </xf>
    <xf numFmtId="167" fontId="22" fillId="0" borderId="12" xfId="8" applyNumberFormat="1" applyFont="1" applyBorder="1" applyAlignment="1">
      <alignment horizontal="center" vertical="center"/>
    </xf>
    <xf numFmtId="167" fontId="22" fillId="0" borderId="17" xfId="8" applyNumberFormat="1" applyFont="1" applyBorder="1" applyAlignment="1">
      <alignment horizontal="center" vertical="center"/>
    </xf>
    <xf numFmtId="2" fontId="22" fillId="9" borderId="12" xfId="7" applyNumberFormat="1" applyFont="1" applyFill="1" applyBorder="1" applyAlignment="1">
      <alignment horizontal="center" vertical="center"/>
    </xf>
    <xf numFmtId="2" fontId="22" fillId="9" borderId="17" xfId="7" applyNumberFormat="1" applyFont="1" applyFill="1" applyBorder="1" applyAlignment="1">
      <alignment horizontal="center" vertical="center"/>
    </xf>
    <xf numFmtId="44" fontId="0" fillId="17" borderId="12" xfId="9" applyFont="1" applyFill="1" applyBorder="1" applyAlignment="1">
      <alignment vertical="center"/>
    </xf>
    <xf numFmtId="44" fontId="0" fillId="17" borderId="18" xfId="9" applyFont="1" applyFill="1" applyBorder="1" applyAlignment="1">
      <alignment vertical="center"/>
    </xf>
    <xf numFmtId="44" fontId="0" fillId="17" borderId="17" xfId="9" applyFont="1" applyFill="1" applyBorder="1" applyAlignment="1">
      <alignment vertical="center"/>
    </xf>
    <xf numFmtId="3" fontId="22" fillId="10" borderId="18" xfId="1" applyNumberFormat="1" applyFont="1" applyFill="1" applyBorder="1" applyAlignment="1">
      <alignment horizontal="center" vertical="center"/>
    </xf>
    <xf numFmtId="44" fontId="0" fillId="16" borderId="18" xfId="9" applyFont="1" applyFill="1" applyBorder="1" applyAlignment="1">
      <alignment horizontal="center" vertical="center"/>
    </xf>
    <xf numFmtId="3" fontId="22" fillId="9" borderId="18" xfId="7" applyNumberFormat="1" applyFont="1" applyFill="1" applyBorder="1" applyAlignment="1">
      <alignment horizontal="center" vertical="center"/>
    </xf>
    <xf numFmtId="10" fontId="22" fillId="9" borderId="18" xfId="7" applyNumberFormat="1" applyFont="1" applyFill="1" applyBorder="1" applyAlignment="1">
      <alignment horizontal="center" vertical="center"/>
    </xf>
    <xf numFmtId="167" fontId="22" fillId="9" borderId="18" xfId="7" applyNumberFormat="1" applyFont="1" applyFill="1" applyBorder="1" applyAlignment="1">
      <alignment horizontal="center" vertical="center"/>
    </xf>
    <xf numFmtId="10" fontId="22" fillId="10" borderId="18" xfId="1" applyNumberFormat="1" applyFont="1" applyFill="1" applyBorder="1" applyAlignment="1">
      <alignment horizontal="center" vertical="center"/>
    </xf>
    <xf numFmtId="168" fontId="22" fillId="10" borderId="18" xfId="1" applyNumberFormat="1" applyFont="1" applyFill="1" applyBorder="1" applyAlignment="1">
      <alignment horizontal="center" vertical="center"/>
    </xf>
    <xf numFmtId="0" fontId="26" fillId="11" borderId="12" xfId="0" applyFont="1" applyFill="1" applyBorder="1" applyAlignment="1">
      <alignment horizontal="center" vertical="center"/>
    </xf>
    <xf numFmtId="0" fontId="26" fillId="11" borderId="18" xfId="0" applyFont="1" applyFill="1" applyBorder="1" applyAlignment="1">
      <alignment horizontal="center" vertical="center"/>
    </xf>
    <xf numFmtId="0" fontId="26" fillId="11" borderId="17" xfId="0" applyFont="1" applyFill="1" applyBorder="1" applyAlignment="1">
      <alignment horizontal="center" vertical="center"/>
    </xf>
    <xf numFmtId="0" fontId="0" fillId="0" borderId="18" xfId="0" applyFill="1" applyBorder="1" applyAlignment="1">
      <alignment horizontal="center" vertical="center"/>
    </xf>
    <xf numFmtId="167" fontId="22" fillId="0" borderId="18" xfId="8" applyNumberFormat="1" applyFont="1" applyFill="1" applyBorder="1" applyAlignment="1">
      <alignment horizontal="center" vertical="center"/>
    </xf>
    <xf numFmtId="167" fontId="22" fillId="0" borderId="18" xfId="8" applyNumberFormat="1" applyFont="1" applyBorder="1" applyAlignment="1">
      <alignment horizontal="center" vertical="center"/>
    </xf>
    <xf numFmtId="2" fontId="22" fillId="9" borderId="18" xfId="7" applyNumberFormat="1" applyFont="1" applyFill="1" applyBorder="1" applyAlignment="1">
      <alignment horizontal="center" vertical="center"/>
    </xf>
    <xf numFmtId="44" fontId="0" fillId="12" borderId="17" xfId="9" applyFont="1" applyFill="1" applyBorder="1" applyAlignment="1">
      <alignment vertical="center"/>
    </xf>
    <xf numFmtId="44" fontId="1" fillId="17" borderId="12" xfId="9" applyFont="1" applyFill="1" applyBorder="1" applyAlignment="1">
      <alignment vertical="center"/>
    </xf>
    <xf numFmtId="44" fontId="1" fillId="17" borderId="17" xfId="9" applyFont="1" applyFill="1" applyBorder="1" applyAlignment="1">
      <alignment vertical="center"/>
    </xf>
    <xf numFmtId="0" fontId="26" fillId="0" borderId="12" xfId="0" applyFont="1" applyBorder="1" applyAlignment="1">
      <alignment horizontal="center" vertical="center"/>
    </xf>
    <xf numFmtId="0" fontId="26" fillId="0" borderId="18" xfId="0" applyFont="1" applyBorder="1" applyAlignment="1">
      <alignment horizontal="center" vertical="center"/>
    </xf>
    <xf numFmtId="0" fontId="26" fillId="0" borderId="17" xfId="0" applyFont="1" applyBorder="1" applyAlignment="1">
      <alignment horizontal="center" vertical="center"/>
    </xf>
    <xf numFmtId="0" fontId="26" fillId="14" borderId="18" xfId="0" applyFont="1" applyFill="1" applyBorder="1" applyAlignment="1">
      <alignment horizontal="center" vertical="center"/>
    </xf>
    <xf numFmtId="0" fontId="16" fillId="0" borderId="0" xfId="0" applyFont="1" applyAlignment="1">
      <alignment horizontal="center"/>
    </xf>
    <xf numFmtId="0" fontId="17" fillId="0" borderId="12" xfId="0" applyFont="1" applyBorder="1" applyAlignment="1">
      <alignment vertical="center"/>
    </xf>
    <xf numFmtId="0" fontId="17" fillId="0" borderId="17" xfId="0" applyFont="1" applyBorder="1" applyAlignment="1">
      <alignment vertical="center"/>
    </xf>
    <xf numFmtId="0" fontId="25" fillId="0" borderId="1" xfId="0" applyFont="1" applyBorder="1" applyAlignment="1">
      <alignment horizontal="center" vertical="center"/>
    </xf>
    <xf numFmtId="0" fontId="0" fillId="0" borderId="1" xfId="0" applyBorder="1" applyAlignment="1">
      <alignment horizontal="center" wrapText="1"/>
    </xf>
    <xf numFmtId="0" fontId="0" fillId="0" borderId="19" xfId="0" applyBorder="1" applyAlignment="1">
      <alignment horizontal="center"/>
    </xf>
    <xf numFmtId="0" fontId="0" fillId="0" borderId="20" xfId="0" applyBorder="1" applyAlignment="1">
      <alignment horizontal="center"/>
    </xf>
  </cellXfs>
  <cellStyles count="10">
    <cellStyle name="Custom Style  1" xfId="2"/>
    <cellStyle name="Custom Style 2" xfId="3"/>
    <cellStyle name="Millares" xfId="7" builtinId="3"/>
    <cellStyle name="Millares [0]" xfId="8" builtinId="6"/>
    <cellStyle name="Moneda" xfId="9" builtinId="4"/>
    <cellStyle name="Moneda 2" xfId="4"/>
    <cellStyle name="Normal" xfId="0" builtinId="0"/>
    <cellStyle name="Normal 2" xfId="5"/>
    <cellStyle name="Normal 5" xfId="6"/>
    <cellStyle name="Porcentaje" xfId="1" builtinId="5"/>
  </cellStyles>
  <dxfs count="1">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31</xdr:col>
      <xdr:colOff>807720</xdr:colOff>
      <xdr:row>0</xdr:row>
      <xdr:rowOff>38100</xdr:rowOff>
    </xdr:from>
    <xdr:to>
      <xdr:col>32</xdr:col>
      <xdr:colOff>838200</xdr:colOff>
      <xdr:row>0</xdr:row>
      <xdr:rowOff>608886</xdr:rowOff>
    </xdr:to>
    <xdr:pic>
      <xdr:nvPicPr>
        <xdr:cNvPr id="2" name="Imagen 1" descr="logo quito 2017 (1)">
          <a:extLst>
            <a:ext uri="{FF2B5EF4-FFF2-40B4-BE49-F238E27FC236}">
              <a16:creationId xmlns="" xmlns:a16="http://schemas.microsoft.com/office/drawing/2014/main" id="{DAE7D8D1-A4E8-4DD6-B402-D29048930E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92245" y="38100"/>
          <a:ext cx="1135380" cy="5707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almeida/Desktop/WEN_2017/PROCESOS/SISTEMA%20PC/Reporte%20Proyectos%20PP%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3">
          <cell r="E3" t="str">
            <v>Cultural</v>
          </cell>
        </row>
        <row r="4">
          <cell r="E4" t="str">
            <v>Educativo</v>
          </cell>
        </row>
        <row r="5">
          <cell r="E5" t="str">
            <v>Deportivo</v>
          </cell>
        </row>
        <row r="6">
          <cell r="E6" t="str">
            <v>Ambiental</v>
          </cell>
        </row>
        <row r="7">
          <cell r="E7" t="str">
            <v>Seguridad</v>
          </cell>
        </row>
        <row r="8">
          <cell r="E8" t="str">
            <v>Productivo</v>
          </cell>
        </row>
        <row r="9">
          <cell r="E9" t="str">
            <v>Salud</v>
          </cell>
        </row>
        <row r="10">
          <cell r="E10" t="str">
            <v>Inclusión</v>
          </cell>
        </row>
        <row r="11">
          <cell r="E11" t="str">
            <v>Participación Ciudadana</v>
          </cell>
        </row>
        <row r="12">
          <cell r="E12"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G99"/>
  <sheetViews>
    <sheetView zoomScale="70" zoomScaleNormal="70" workbookViewId="0">
      <pane ySplit="3" topLeftCell="A4" activePane="bottomLeft" state="frozen"/>
      <selection pane="bottomLeft" activeCell="I5" sqref="I5"/>
    </sheetView>
  </sheetViews>
  <sheetFormatPr baseColWidth="10" defaultColWidth="11.42578125" defaultRowHeight="11.25" x14ac:dyDescent="0.2"/>
  <cols>
    <col min="1" max="1" width="3.5703125" style="12" bestFit="1" customWidth="1"/>
    <col min="2" max="2" width="17.28515625" style="1" bestFit="1" customWidth="1"/>
    <col min="3" max="3" width="17.28515625" style="1" customWidth="1"/>
    <col min="4" max="4" width="13.28515625" style="1" customWidth="1"/>
    <col min="5" max="5" width="32.28515625" style="1" customWidth="1"/>
    <col min="6" max="6" width="15" style="14" customWidth="1"/>
    <col min="7" max="7" width="17" style="1" customWidth="1"/>
    <col min="8" max="8" width="23.5703125" style="1" customWidth="1"/>
    <col min="9" max="9" width="78" style="1" customWidth="1"/>
    <col min="10" max="10" width="10.85546875" style="14" customWidth="1"/>
    <col min="11" max="11" width="9.7109375" style="14" bestFit="1" customWidth="1"/>
    <col min="12" max="12" width="8.85546875" style="14" customWidth="1"/>
    <col min="13" max="13" width="11.140625" style="41" bestFit="1" customWidth="1"/>
    <col min="14" max="14" width="14" style="14" bestFit="1" customWidth="1"/>
    <col min="15" max="15" width="13.140625" style="14" bestFit="1" customWidth="1"/>
    <col min="16" max="16" width="14.7109375" style="14" bestFit="1" customWidth="1"/>
    <col min="17" max="17" width="7.5703125" style="14" customWidth="1"/>
    <col min="18" max="18" width="8.85546875" style="14" customWidth="1"/>
    <col min="19" max="19" width="21.5703125" style="1" customWidth="1"/>
    <col min="20" max="20" width="11" style="1" customWidth="1"/>
    <col min="21" max="21" width="14.85546875" style="1" customWidth="1"/>
    <col min="22" max="22" width="12.42578125" style="16" customWidth="1"/>
    <col min="23" max="23" width="17.140625" style="1" customWidth="1"/>
    <col min="24" max="24" width="16.5703125" style="1" customWidth="1"/>
    <col min="25" max="25" width="12.42578125" style="14" bestFit="1" customWidth="1"/>
    <col min="26" max="26" width="14.28515625" style="10" customWidth="1"/>
    <col min="27" max="27" width="123.85546875" style="1" customWidth="1"/>
    <col min="28" max="28" width="20.7109375" style="6" customWidth="1"/>
    <col min="29" max="29" width="17.42578125" style="6" customWidth="1"/>
    <col min="30" max="30" width="12.140625" style="6" customWidth="1"/>
    <col min="31" max="31" width="17.7109375" style="6" customWidth="1"/>
    <col min="32" max="32" width="16.5703125" style="6" customWidth="1"/>
    <col min="33" max="33" width="18.28515625" style="6" customWidth="1"/>
    <col min="34" max="16384" width="11.42578125" style="1"/>
  </cols>
  <sheetData>
    <row r="1" spans="1:33" ht="49.9" customHeight="1" thickBot="1" x14ac:dyDescent="0.25">
      <c r="A1" s="136" t="s">
        <v>34</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8"/>
    </row>
    <row r="2" spans="1:33" ht="21" customHeight="1" x14ac:dyDescent="0.2">
      <c r="A2" s="139" t="s">
        <v>35</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1"/>
    </row>
    <row r="3" spans="1:33" s="2" customFormat="1" ht="34.5" thickBot="1" x14ac:dyDescent="0.25">
      <c r="A3" s="20" t="s">
        <v>36</v>
      </c>
      <c r="B3" s="21" t="s">
        <v>37</v>
      </c>
      <c r="C3" s="21" t="s">
        <v>70</v>
      </c>
      <c r="D3" s="22" t="s">
        <v>38</v>
      </c>
      <c r="E3" s="22" t="s">
        <v>39</v>
      </c>
      <c r="F3" s="23" t="s">
        <v>40</v>
      </c>
      <c r="G3" s="22" t="s">
        <v>41</v>
      </c>
      <c r="H3" s="22" t="s">
        <v>42</v>
      </c>
      <c r="I3" s="22" t="s">
        <v>43</v>
      </c>
      <c r="J3" s="22" t="s">
        <v>44</v>
      </c>
      <c r="K3" s="22" t="s">
        <v>45</v>
      </c>
      <c r="L3" s="22" t="s">
        <v>46</v>
      </c>
      <c r="M3" s="37" t="s">
        <v>47</v>
      </c>
      <c r="N3" s="22" t="s">
        <v>48</v>
      </c>
      <c r="O3" s="22" t="s">
        <v>49</v>
      </c>
      <c r="P3" s="22" t="s">
        <v>50</v>
      </c>
      <c r="Q3" s="22" t="s">
        <v>51</v>
      </c>
      <c r="R3" s="22" t="s">
        <v>52</v>
      </c>
      <c r="S3" s="22" t="s">
        <v>53</v>
      </c>
      <c r="T3" s="22" t="s">
        <v>54</v>
      </c>
      <c r="U3" s="22" t="s">
        <v>55</v>
      </c>
      <c r="V3" s="24" t="s">
        <v>56</v>
      </c>
      <c r="W3" s="22" t="s">
        <v>57</v>
      </c>
      <c r="X3" s="22" t="s">
        <v>58</v>
      </c>
      <c r="Y3" s="22" t="s">
        <v>59</v>
      </c>
      <c r="Z3" s="22" t="s">
        <v>60</v>
      </c>
      <c r="AA3" s="22" t="s">
        <v>0</v>
      </c>
      <c r="AB3" s="25" t="s">
        <v>61</v>
      </c>
      <c r="AC3" s="25" t="s">
        <v>0</v>
      </c>
      <c r="AD3" s="25" t="s">
        <v>62</v>
      </c>
      <c r="AE3" s="25" t="s">
        <v>0</v>
      </c>
      <c r="AF3" s="25" t="s">
        <v>63</v>
      </c>
      <c r="AG3" s="26" t="s">
        <v>0</v>
      </c>
    </row>
    <row r="4" spans="1:33" ht="174.95" customHeight="1" x14ac:dyDescent="0.2">
      <c r="A4" s="27">
        <v>1</v>
      </c>
      <c r="B4" s="28" t="s">
        <v>1</v>
      </c>
      <c r="C4" s="29" t="s">
        <v>323</v>
      </c>
      <c r="D4" s="29" t="s">
        <v>2</v>
      </c>
      <c r="E4" s="29" t="s">
        <v>19</v>
      </c>
      <c r="F4" s="29" t="s">
        <v>197</v>
      </c>
      <c r="G4" s="29" t="s">
        <v>82</v>
      </c>
      <c r="H4" s="30" t="s">
        <v>91</v>
      </c>
      <c r="I4" s="101" t="s">
        <v>118</v>
      </c>
      <c r="J4" s="42">
        <v>620.05999999999995</v>
      </c>
      <c r="K4" s="42">
        <v>7</v>
      </c>
      <c r="L4" s="42">
        <f>+K4*J4</f>
        <v>4340.42</v>
      </c>
      <c r="M4" s="38">
        <v>159560.80357142855</v>
      </c>
      <c r="N4" s="29" t="s">
        <v>69</v>
      </c>
      <c r="O4" s="29" t="s">
        <v>69</v>
      </c>
      <c r="P4" s="29" t="s">
        <v>67</v>
      </c>
      <c r="Q4" s="29" t="s">
        <v>67</v>
      </c>
      <c r="R4" s="29" t="s">
        <v>67</v>
      </c>
      <c r="S4" s="28" t="s">
        <v>69</v>
      </c>
      <c r="T4" s="31" t="s">
        <v>65</v>
      </c>
      <c r="U4" s="31" t="s">
        <v>65</v>
      </c>
      <c r="V4" s="32">
        <v>0.69230000000000003</v>
      </c>
      <c r="W4" s="29"/>
      <c r="X4" s="29"/>
      <c r="Y4" s="29" t="s">
        <v>69</v>
      </c>
      <c r="Z4" s="30" t="s">
        <v>185</v>
      </c>
      <c r="AA4" s="30" t="s">
        <v>162</v>
      </c>
      <c r="AB4" s="33"/>
      <c r="AC4" s="34"/>
      <c r="AD4" s="33"/>
      <c r="AE4" s="34"/>
      <c r="AF4" s="33"/>
      <c r="AG4" s="35"/>
    </row>
    <row r="5" spans="1:33" ht="174.95" customHeight="1" x14ac:dyDescent="0.2">
      <c r="A5" s="11">
        <v>2</v>
      </c>
      <c r="B5" s="7" t="s">
        <v>1</v>
      </c>
      <c r="C5" s="8" t="s">
        <v>324</v>
      </c>
      <c r="D5" s="8" t="s">
        <v>2</v>
      </c>
      <c r="E5" s="8" t="s">
        <v>20</v>
      </c>
      <c r="F5" s="8" t="s">
        <v>197</v>
      </c>
      <c r="G5" s="8" t="s">
        <v>82</v>
      </c>
      <c r="H5" s="9" t="s">
        <v>91</v>
      </c>
      <c r="I5" s="99" t="s">
        <v>119</v>
      </c>
      <c r="J5" s="13">
        <v>706.56</v>
      </c>
      <c r="K5" s="13">
        <v>6</v>
      </c>
      <c r="L5" s="13">
        <f>+K5*J5</f>
        <v>4239.3599999999997</v>
      </c>
      <c r="M5" s="39">
        <v>157469.90178571429</v>
      </c>
      <c r="N5" s="8" t="s">
        <v>69</v>
      </c>
      <c r="O5" s="8" t="s">
        <v>69</v>
      </c>
      <c r="P5" s="8" t="s">
        <v>67</v>
      </c>
      <c r="Q5" s="8" t="s">
        <v>67</v>
      </c>
      <c r="R5" s="8" t="s">
        <v>67</v>
      </c>
      <c r="S5" s="7" t="s">
        <v>69</v>
      </c>
      <c r="T5" s="17" t="s">
        <v>65</v>
      </c>
      <c r="U5" s="17" t="s">
        <v>65</v>
      </c>
      <c r="V5" s="15">
        <v>0.85289999999999999</v>
      </c>
      <c r="W5" s="8"/>
      <c r="X5" s="8"/>
      <c r="Y5" s="8" t="s">
        <v>69</v>
      </c>
      <c r="Z5" s="9" t="s">
        <v>185</v>
      </c>
      <c r="AA5" s="9" t="s">
        <v>163</v>
      </c>
      <c r="AB5" s="3"/>
      <c r="AC5" s="4"/>
      <c r="AD5" s="3"/>
      <c r="AE5" s="4"/>
      <c r="AF5" s="3"/>
      <c r="AG5" s="5"/>
    </row>
    <row r="6" spans="1:33" ht="174.95" hidden="1" customHeight="1" x14ac:dyDescent="0.2">
      <c r="A6" s="11">
        <v>3</v>
      </c>
      <c r="B6" s="7" t="s">
        <v>1</v>
      </c>
      <c r="C6" s="8" t="s">
        <v>325</v>
      </c>
      <c r="D6" s="8" t="s">
        <v>2</v>
      </c>
      <c r="E6" s="8" t="s">
        <v>19</v>
      </c>
      <c r="F6" s="8" t="s">
        <v>197</v>
      </c>
      <c r="G6" s="8" t="s">
        <v>82</v>
      </c>
      <c r="H6" s="9" t="s">
        <v>91</v>
      </c>
      <c r="I6" s="9" t="s">
        <v>120</v>
      </c>
      <c r="J6" s="13">
        <v>906.04</v>
      </c>
      <c r="K6" s="13">
        <v>6</v>
      </c>
      <c r="L6" s="13">
        <f>+K6*J6</f>
        <v>5436.24</v>
      </c>
      <c r="M6" s="39" t="s">
        <v>68</v>
      </c>
      <c r="N6" s="8" t="s">
        <v>69</v>
      </c>
      <c r="O6" s="8" t="s">
        <v>69</v>
      </c>
      <c r="P6" s="8" t="s">
        <v>67</v>
      </c>
      <c r="Q6" s="8" t="s">
        <v>67</v>
      </c>
      <c r="R6" s="8" t="s">
        <v>67</v>
      </c>
      <c r="S6" s="7" t="s">
        <v>69</v>
      </c>
      <c r="T6" s="17" t="s">
        <v>65</v>
      </c>
      <c r="U6" s="17" t="s">
        <v>65</v>
      </c>
      <c r="V6" s="15">
        <v>0.55549999999999999</v>
      </c>
      <c r="W6" s="8"/>
      <c r="X6" s="8"/>
      <c r="Y6" s="8" t="s">
        <v>67</v>
      </c>
      <c r="Z6" s="9" t="s">
        <v>184</v>
      </c>
      <c r="AA6" s="9" t="s">
        <v>164</v>
      </c>
      <c r="AB6" s="3"/>
      <c r="AC6" s="4"/>
      <c r="AD6" s="3"/>
      <c r="AE6" s="4"/>
      <c r="AF6" s="3"/>
      <c r="AG6" s="5"/>
    </row>
    <row r="7" spans="1:33" ht="174.95" hidden="1" customHeight="1" x14ac:dyDescent="0.2">
      <c r="A7" s="11">
        <v>4</v>
      </c>
      <c r="B7" s="7" t="s">
        <v>1</v>
      </c>
      <c r="C7" s="8" t="s">
        <v>326</v>
      </c>
      <c r="D7" s="8" t="s">
        <v>2</v>
      </c>
      <c r="E7" s="9" t="s">
        <v>21</v>
      </c>
      <c r="F7" s="8" t="s">
        <v>197</v>
      </c>
      <c r="G7" s="8" t="s">
        <v>82</v>
      </c>
      <c r="H7" s="9" t="s">
        <v>93</v>
      </c>
      <c r="I7" s="9" t="s">
        <v>121</v>
      </c>
      <c r="J7" s="13">
        <v>0</v>
      </c>
      <c r="K7" s="13">
        <v>0</v>
      </c>
      <c r="L7" s="13">
        <v>0</v>
      </c>
      <c r="M7" s="39" t="s">
        <v>68</v>
      </c>
      <c r="N7" s="8" t="s">
        <v>69</v>
      </c>
      <c r="O7" s="8" t="s">
        <v>69</v>
      </c>
      <c r="P7" s="8" t="s">
        <v>67</v>
      </c>
      <c r="Q7" s="8" t="s">
        <v>67</v>
      </c>
      <c r="R7" s="8" t="s">
        <v>67</v>
      </c>
      <c r="S7" s="7" t="s">
        <v>69</v>
      </c>
      <c r="T7" s="17" t="s">
        <v>65</v>
      </c>
      <c r="U7" s="17" t="s">
        <v>65</v>
      </c>
      <c r="V7" s="15"/>
      <c r="W7" s="8"/>
      <c r="X7" s="8"/>
      <c r="Y7" s="8" t="s">
        <v>69</v>
      </c>
      <c r="Z7" s="9" t="s">
        <v>184</v>
      </c>
      <c r="AA7" s="9" t="s">
        <v>165</v>
      </c>
      <c r="AB7" s="3"/>
      <c r="AC7" s="4"/>
      <c r="AD7" s="3"/>
      <c r="AE7" s="4"/>
      <c r="AF7" s="3"/>
      <c r="AG7" s="5"/>
    </row>
    <row r="8" spans="1:33" ht="174.95" hidden="1" customHeight="1" x14ac:dyDescent="0.2">
      <c r="A8" s="11">
        <v>5</v>
      </c>
      <c r="B8" s="7" t="s">
        <v>1</v>
      </c>
      <c r="C8" s="8" t="s">
        <v>327</v>
      </c>
      <c r="D8" s="8" t="s">
        <v>2</v>
      </c>
      <c r="E8" s="9" t="s">
        <v>21</v>
      </c>
      <c r="F8" s="8" t="s">
        <v>197</v>
      </c>
      <c r="G8" s="8" t="s">
        <v>82</v>
      </c>
      <c r="H8" s="9" t="s">
        <v>93</v>
      </c>
      <c r="I8" s="9" t="s">
        <v>122</v>
      </c>
      <c r="J8" s="13" t="s">
        <v>68</v>
      </c>
      <c r="K8" s="13" t="s">
        <v>68</v>
      </c>
      <c r="L8" s="13">
        <v>874.33</v>
      </c>
      <c r="M8" s="39">
        <v>300000</v>
      </c>
      <c r="N8" s="8" t="s">
        <v>69</v>
      </c>
      <c r="O8" s="8" t="s">
        <v>69</v>
      </c>
      <c r="P8" s="8" t="s">
        <v>67</v>
      </c>
      <c r="Q8" s="8" t="s">
        <v>67</v>
      </c>
      <c r="R8" s="8" t="s">
        <v>67</v>
      </c>
      <c r="S8" s="7" t="s">
        <v>67</v>
      </c>
      <c r="T8" s="17" t="s">
        <v>65</v>
      </c>
      <c r="U8" s="17" t="s">
        <v>186</v>
      </c>
      <c r="V8" s="15">
        <v>1</v>
      </c>
      <c r="W8" s="8"/>
      <c r="X8" s="8"/>
      <c r="Y8" s="8" t="s">
        <v>69</v>
      </c>
      <c r="Z8" s="9" t="s">
        <v>185</v>
      </c>
      <c r="AA8" s="9" t="s">
        <v>166</v>
      </c>
      <c r="AB8" s="3"/>
      <c r="AC8" s="4"/>
      <c r="AD8" s="3"/>
      <c r="AE8" s="4"/>
      <c r="AF8" s="3"/>
      <c r="AG8" s="5"/>
    </row>
    <row r="9" spans="1:33" ht="174.95" hidden="1" customHeight="1" x14ac:dyDescent="0.2">
      <c r="A9" s="11">
        <v>6</v>
      </c>
      <c r="B9" s="7" t="s">
        <v>1</v>
      </c>
      <c r="C9" s="8" t="s">
        <v>328</v>
      </c>
      <c r="D9" s="8" t="s">
        <v>2</v>
      </c>
      <c r="E9" s="9" t="s">
        <v>203</v>
      </c>
      <c r="F9" s="8" t="s">
        <v>197</v>
      </c>
      <c r="G9" s="8" t="s">
        <v>204</v>
      </c>
      <c r="H9" s="9" t="s">
        <v>92</v>
      </c>
      <c r="I9" s="9" t="s">
        <v>205</v>
      </c>
      <c r="J9" s="13" t="s">
        <v>68</v>
      </c>
      <c r="K9" s="13" t="s">
        <v>68</v>
      </c>
      <c r="L9" s="13">
        <v>1567.11</v>
      </c>
      <c r="M9" s="39">
        <v>15000</v>
      </c>
      <c r="N9" s="8" t="s">
        <v>67</v>
      </c>
      <c r="O9" s="8" t="s">
        <v>69</v>
      </c>
      <c r="P9" s="8" t="s">
        <v>67</v>
      </c>
      <c r="Q9" s="8" t="s">
        <v>67</v>
      </c>
      <c r="R9" s="8" t="s">
        <v>67</v>
      </c>
      <c r="S9" s="7" t="s">
        <v>67</v>
      </c>
      <c r="T9" s="17" t="s">
        <v>65</v>
      </c>
      <c r="U9" s="17" t="s">
        <v>186</v>
      </c>
      <c r="V9" s="15" t="s">
        <v>68</v>
      </c>
      <c r="W9" s="8"/>
      <c r="X9" s="8"/>
      <c r="Y9" s="8" t="s">
        <v>69</v>
      </c>
      <c r="Z9" s="9" t="s">
        <v>185</v>
      </c>
      <c r="AA9" s="9" t="s">
        <v>287</v>
      </c>
      <c r="AB9" s="3"/>
      <c r="AC9" s="4"/>
      <c r="AD9" s="3"/>
      <c r="AE9" s="4"/>
      <c r="AF9" s="3"/>
      <c r="AG9" s="5"/>
    </row>
    <row r="10" spans="1:33" ht="174.95" hidden="1" customHeight="1" x14ac:dyDescent="0.2">
      <c r="A10" s="11">
        <v>7</v>
      </c>
      <c r="B10" s="7" t="s">
        <v>1</v>
      </c>
      <c r="C10" s="7" t="s">
        <v>329</v>
      </c>
      <c r="D10" s="8" t="s">
        <v>1</v>
      </c>
      <c r="E10" s="9" t="s">
        <v>6</v>
      </c>
      <c r="F10" s="17" t="s">
        <v>197</v>
      </c>
      <c r="G10" s="8" t="s">
        <v>71</v>
      </c>
      <c r="H10" s="9" t="s">
        <v>91</v>
      </c>
      <c r="I10" s="9" t="s">
        <v>94</v>
      </c>
      <c r="J10" s="43">
        <v>149.35</v>
      </c>
      <c r="K10" s="43">
        <v>6.2</v>
      </c>
      <c r="L10" s="43">
        <f>K10*J10</f>
        <v>925.97</v>
      </c>
      <c r="M10" s="40" t="s">
        <v>68</v>
      </c>
      <c r="N10" s="7" t="s">
        <v>69</v>
      </c>
      <c r="O10" s="7" t="s">
        <v>69</v>
      </c>
      <c r="P10" s="7" t="s">
        <v>69</v>
      </c>
      <c r="Q10" s="7" t="s">
        <v>67</v>
      </c>
      <c r="R10" s="7" t="s">
        <v>67</v>
      </c>
      <c r="S10" s="7" t="s">
        <v>69</v>
      </c>
      <c r="T10" s="17" t="s">
        <v>65</v>
      </c>
      <c r="U10" s="17" t="s">
        <v>65</v>
      </c>
      <c r="V10" s="18">
        <v>0.81799999999999995</v>
      </c>
      <c r="W10" s="7"/>
      <c r="X10" s="7"/>
      <c r="Y10" s="7" t="s">
        <v>67</v>
      </c>
      <c r="Z10" s="19" t="s">
        <v>184</v>
      </c>
      <c r="AA10" s="9" t="s">
        <v>139</v>
      </c>
      <c r="AB10" s="3"/>
      <c r="AC10" s="4"/>
      <c r="AD10" s="3"/>
      <c r="AE10" s="4"/>
      <c r="AF10" s="3"/>
      <c r="AG10" s="5"/>
    </row>
    <row r="11" spans="1:33" ht="174.95" hidden="1" customHeight="1" x14ac:dyDescent="0.2">
      <c r="A11" s="11">
        <v>8</v>
      </c>
      <c r="B11" s="7" t="s">
        <v>1</v>
      </c>
      <c r="C11" s="7" t="s">
        <v>330</v>
      </c>
      <c r="D11" s="8" t="s">
        <v>1</v>
      </c>
      <c r="E11" s="9" t="s">
        <v>7</v>
      </c>
      <c r="F11" s="8" t="s">
        <v>64</v>
      </c>
      <c r="G11" s="8" t="s">
        <v>72</v>
      </c>
      <c r="H11" s="9" t="s">
        <v>91</v>
      </c>
      <c r="I11" s="9" t="s">
        <v>95</v>
      </c>
      <c r="J11" s="13">
        <v>576</v>
      </c>
      <c r="K11" s="13">
        <v>6</v>
      </c>
      <c r="L11" s="13">
        <f>+K11*J11</f>
        <v>3456</v>
      </c>
      <c r="M11" s="39" t="s">
        <v>68</v>
      </c>
      <c r="N11" s="8" t="s">
        <v>69</v>
      </c>
      <c r="O11" s="8" t="s">
        <v>69</v>
      </c>
      <c r="P11" s="8" t="s">
        <v>67</v>
      </c>
      <c r="Q11" s="8" t="s">
        <v>67</v>
      </c>
      <c r="R11" s="8" t="s">
        <v>67</v>
      </c>
      <c r="S11" s="7" t="s">
        <v>69</v>
      </c>
      <c r="T11" s="17" t="s">
        <v>65</v>
      </c>
      <c r="U11" s="17" t="s">
        <v>65</v>
      </c>
      <c r="V11" s="15">
        <v>0.64280000000000004</v>
      </c>
      <c r="W11" s="8"/>
      <c r="X11" s="8"/>
      <c r="Y11" s="8" t="s">
        <v>67</v>
      </c>
      <c r="Z11" s="9" t="s">
        <v>184</v>
      </c>
      <c r="AA11" s="9" t="s">
        <v>140</v>
      </c>
      <c r="AB11" s="3"/>
      <c r="AC11" s="4"/>
      <c r="AD11" s="3"/>
      <c r="AE11" s="4"/>
      <c r="AF11" s="3"/>
      <c r="AG11" s="5"/>
    </row>
    <row r="12" spans="1:33" ht="174.95" hidden="1" customHeight="1" x14ac:dyDescent="0.2">
      <c r="A12" s="11">
        <v>9</v>
      </c>
      <c r="B12" s="7" t="s">
        <v>1</v>
      </c>
      <c r="C12" s="7" t="s">
        <v>331</v>
      </c>
      <c r="D12" s="8" t="s">
        <v>1</v>
      </c>
      <c r="E12" s="9" t="s">
        <v>8</v>
      </c>
      <c r="F12" s="8" t="s">
        <v>197</v>
      </c>
      <c r="G12" s="8" t="s">
        <v>73</v>
      </c>
      <c r="H12" s="9" t="s">
        <v>91</v>
      </c>
      <c r="I12" s="9" t="s">
        <v>96</v>
      </c>
      <c r="J12" s="13">
        <v>133</v>
      </c>
      <c r="K12" s="13">
        <v>6</v>
      </c>
      <c r="L12" s="13">
        <f t="shared" ref="L12:L89" si="0">+K12*J12</f>
        <v>798</v>
      </c>
      <c r="M12" s="39" t="s">
        <v>68</v>
      </c>
      <c r="N12" s="8" t="s">
        <v>69</v>
      </c>
      <c r="O12" s="8" t="s">
        <v>69</v>
      </c>
      <c r="P12" s="8" t="s">
        <v>67</v>
      </c>
      <c r="Q12" s="8" t="s">
        <v>67</v>
      </c>
      <c r="R12" s="8" t="s">
        <v>67</v>
      </c>
      <c r="S12" s="7" t="s">
        <v>69</v>
      </c>
      <c r="T12" s="17" t="s">
        <v>65</v>
      </c>
      <c r="U12" s="17" t="s">
        <v>65</v>
      </c>
      <c r="V12" s="15">
        <v>0</v>
      </c>
      <c r="W12" s="8"/>
      <c r="X12" s="8"/>
      <c r="Y12" s="8" t="s">
        <v>69</v>
      </c>
      <c r="Z12" s="9" t="s">
        <v>184</v>
      </c>
      <c r="AA12" s="9" t="s">
        <v>141</v>
      </c>
      <c r="AB12" s="3"/>
      <c r="AC12" s="4"/>
      <c r="AD12" s="3"/>
      <c r="AE12" s="4"/>
      <c r="AF12" s="3"/>
      <c r="AG12" s="5"/>
    </row>
    <row r="13" spans="1:33" ht="174.95" hidden="1" customHeight="1" x14ac:dyDescent="0.2">
      <c r="A13" s="11">
        <v>10</v>
      </c>
      <c r="B13" s="7" t="s">
        <v>1</v>
      </c>
      <c r="C13" s="7" t="s">
        <v>332</v>
      </c>
      <c r="D13" s="8" t="s">
        <v>1</v>
      </c>
      <c r="E13" s="9" t="s">
        <v>8</v>
      </c>
      <c r="F13" s="8" t="s">
        <v>198</v>
      </c>
      <c r="G13" s="8" t="s">
        <v>73</v>
      </c>
      <c r="H13" s="9" t="s">
        <v>91</v>
      </c>
      <c r="I13" s="9" t="s">
        <v>97</v>
      </c>
      <c r="J13" s="13">
        <v>117</v>
      </c>
      <c r="K13" s="13">
        <v>6</v>
      </c>
      <c r="L13" s="13">
        <f t="shared" si="0"/>
        <v>702</v>
      </c>
      <c r="M13" s="39" t="s">
        <v>68</v>
      </c>
      <c r="N13" s="8" t="s">
        <v>69</v>
      </c>
      <c r="O13" s="8" t="s">
        <v>69</v>
      </c>
      <c r="P13" s="8" t="s">
        <v>67</v>
      </c>
      <c r="Q13" s="8" t="s">
        <v>67</v>
      </c>
      <c r="R13" s="8" t="s">
        <v>69</v>
      </c>
      <c r="S13" s="7" t="s">
        <v>69</v>
      </c>
      <c r="T13" s="17" t="s">
        <v>65</v>
      </c>
      <c r="U13" s="17" t="s">
        <v>65</v>
      </c>
      <c r="V13" s="15">
        <v>6.6600000000000006E-2</v>
      </c>
      <c r="W13" s="8"/>
      <c r="X13" s="8"/>
      <c r="Y13" s="8" t="s">
        <v>69</v>
      </c>
      <c r="Z13" s="9" t="s">
        <v>184</v>
      </c>
      <c r="AA13" s="9" t="s">
        <v>142</v>
      </c>
      <c r="AB13" s="3"/>
      <c r="AC13" s="4"/>
      <c r="AD13" s="3"/>
      <c r="AE13" s="4"/>
      <c r="AF13" s="3"/>
      <c r="AG13" s="5"/>
    </row>
    <row r="14" spans="1:33" ht="174.95" hidden="1" customHeight="1" x14ac:dyDescent="0.2">
      <c r="A14" s="11">
        <v>11</v>
      </c>
      <c r="B14" s="7" t="s">
        <v>1</v>
      </c>
      <c r="C14" s="7" t="s">
        <v>333</v>
      </c>
      <c r="D14" s="8" t="s">
        <v>1</v>
      </c>
      <c r="E14" s="9" t="s">
        <v>8</v>
      </c>
      <c r="F14" s="8" t="s">
        <v>198</v>
      </c>
      <c r="G14" s="8" t="s">
        <v>73</v>
      </c>
      <c r="H14" s="9" t="s">
        <v>91</v>
      </c>
      <c r="I14" s="9" t="s">
        <v>98</v>
      </c>
      <c r="J14" s="13">
        <v>113</v>
      </c>
      <c r="K14" s="13">
        <v>6</v>
      </c>
      <c r="L14" s="13">
        <f t="shared" si="0"/>
        <v>678</v>
      </c>
      <c r="M14" s="39" t="s">
        <v>68</v>
      </c>
      <c r="N14" s="8" t="s">
        <v>69</v>
      </c>
      <c r="O14" s="8" t="s">
        <v>69</v>
      </c>
      <c r="P14" s="8" t="s">
        <v>67</v>
      </c>
      <c r="Q14" s="8" t="s">
        <v>67</v>
      </c>
      <c r="R14" s="8" t="s">
        <v>67</v>
      </c>
      <c r="S14" s="7" t="s">
        <v>69</v>
      </c>
      <c r="T14" s="17" t="s">
        <v>65</v>
      </c>
      <c r="U14" s="17" t="s">
        <v>65</v>
      </c>
      <c r="V14" s="15">
        <v>0.66659999999999997</v>
      </c>
      <c r="W14" s="8"/>
      <c r="X14" s="8"/>
      <c r="Y14" s="8" t="s">
        <v>69</v>
      </c>
      <c r="Z14" s="9" t="s">
        <v>184</v>
      </c>
      <c r="AA14" s="9" t="s">
        <v>143</v>
      </c>
      <c r="AB14" s="3"/>
      <c r="AC14" s="4"/>
      <c r="AD14" s="3"/>
      <c r="AE14" s="4"/>
      <c r="AF14" s="3"/>
      <c r="AG14" s="5"/>
    </row>
    <row r="15" spans="1:33" ht="174.95" hidden="1" customHeight="1" x14ac:dyDescent="0.2">
      <c r="A15" s="11">
        <v>12</v>
      </c>
      <c r="B15" s="7" t="s">
        <v>1</v>
      </c>
      <c r="C15" s="7" t="s">
        <v>334</v>
      </c>
      <c r="D15" s="8" t="s">
        <v>1</v>
      </c>
      <c r="E15" s="9" t="s">
        <v>8</v>
      </c>
      <c r="F15" s="8" t="s">
        <v>198</v>
      </c>
      <c r="G15" s="8" t="s">
        <v>73</v>
      </c>
      <c r="H15" s="9" t="s">
        <v>91</v>
      </c>
      <c r="I15" s="9" t="s">
        <v>99</v>
      </c>
      <c r="J15" s="13">
        <v>83</v>
      </c>
      <c r="K15" s="13">
        <v>6</v>
      </c>
      <c r="L15" s="13">
        <f t="shared" si="0"/>
        <v>498</v>
      </c>
      <c r="M15" s="39" t="s">
        <v>68</v>
      </c>
      <c r="N15" s="8" t="s">
        <v>69</v>
      </c>
      <c r="O15" s="8" t="s">
        <v>69</v>
      </c>
      <c r="P15" s="8" t="s">
        <v>67</v>
      </c>
      <c r="Q15" s="8" t="s">
        <v>67</v>
      </c>
      <c r="R15" s="8" t="s">
        <v>67</v>
      </c>
      <c r="S15" s="7" t="s">
        <v>69</v>
      </c>
      <c r="T15" s="17" t="s">
        <v>65</v>
      </c>
      <c r="U15" s="17" t="s">
        <v>65</v>
      </c>
      <c r="V15" s="15">
        <v>0.33329999999999999</v>
      </c>
      <c r="W15" s="8"/>
      <c r="X15" s="8"/>
      <c r="Y15" s="8" t="s">
        <v>69</v>
      </c>
      <c r="Z15" s="9" t="s">
        <v>184</v>
      </c>
      <c r="AA15" s="9" t="s">
        <v>143</v>
      </c>
      <c r="AB15" s="3"/>
      <c r="AC15" s="4"/>
      <c r="AD15" s="3"/>
      <c r="AE15" s="4"/>
      <c r="AF15" s="3"/>
      <c r="AG15" s="5"/>
    </row>
    <row r="16" spans="1:33" ht="174.95" hidden="1" customHeight="1" x14ac:dyDescent="0.2">
      <c r="A16" s="11">
        <v>13</v>
      </c>
      <c r="B16" s="7" t="s">
        <v>1</v>
      </c>
      <c r="C16" s="7" t="s">
        <v>335</v>
      </c>
      <c r="D16" s="8" t="s">
        <v>1</v>
      </c>
      <c r="E16" s="9" t="s">
        <v>8</v>
      </c>
      <c r="F16" s="8" t="s">
        <v>198</v>
      </c>
      <c r="G16" s="8" t="s">
        <v>73</v>
      </c>
      <c r="H16" s="9" t="s">
        <v>91</v>
      </c>
      <c r="I16" s="9" t="s">
        <v>100</v>
      </c>
      <c r="J16" s="13">
        <v>83</v>
      </c>
      <c r="K16" s="13">
        <v>6</v>
      </c>
      <c r="L16" s="13">
        <f t="shared" si="0"/>
        <v>498</v>
      </c>
      <c r="M16" s="39" t="s">
        <v>68</v>
      </c>
      <c r="N16" s="8" t="s">
        <v>69</v>
      </c>
      <c r="O16" s="8" t="s">
        <v>69</v>
      </c>
      <c r="P16" s="8" t="s">
        <v>67</v>
      </c>
      <c r="Q16" s="8" t="s">
        <v>67</v>
      </c>
      <c r="R16" s="8" t="s">
        <v>67</v>
      </c>
      <c r="S16" s="7" t="s">
        <v>69</v>
      </c>
      <c r="T16" s="17" t="s">
        <v>65</v>
      </c>
      <c r="U16" s="17" t="s">
        <v>65</v>
      </c>
      <c r="V16" s="15">
        <v>0.2666</v>
      </c>
      <c r="W16" s="8"/>
      <c r="X16" s="8"/>
      <c r="Y16" s="8" t="s">
        <v>69</v>
      </c>
      <c r="Z16" s="9" t="s">
        <v>184</v>
      </c>
      <c r="AA16" s="9" t="s">
        <v>144</v>
      </c>
      <c r="AB16" s="3"/>
      <c r="AC16" s="4"/>
      <c r="AD16" s="3"/>
      <c r="AE16" s="4"/>
      <c r="AF16" s="3"/>
      <c r="AG16" s="5"/>
    </row>
    <row r="17" spans="1:33" ht="174.95" hidden="1" customHeight="1" x14ac:dyDescent="0.2">
      <c r="A17" s="11">
        <v>14</v>
      </c>
      <c r="B17" s="7" t="s">
        <v>1</v>
      </c>
      <c r="C17" s="7" t="s">
        <v>336</v>
      </c>
      <c r="D17" s="8" t="s">
        <v>1</v>
      </c>
      <c r="E17" s="9" t="s">
        <v>9</v>
      </c>
      <c r="F17" s="8" t="s">
        <v>197</v>
      </c>
      <c r="G17" s="8" t="s">
        <v>74</v>
      </c>
      <c r="H17" s="9" t="s">
        <v>91</v>
      </c>
      <c r="I17" s="9" t="s">
        <v>101</v>
      </c>
      <c r="J17" s="13">
        <v>1080</v>
      </c>
      <c r="K17" s="13">
        <v>6</v>
      </c>
      <c r="L17" s="13">
        <f t="shared" si="0"/>
        <v>6480</v>
      </c>
      <c r="M17" s="39" t="s">
        <v>68</v>
      </c>
      <c r="N17" s="8" t="s">
        <v>69</v>
      </c>
      <c r="O17" s="8" t="s">
        <v>69</v>
      </c>
      <c r="P17" s="8" t="s">
        <v>69</v>
      </c>
      <c r="Q17" s="8" t="s">
        <v>67</v>
      </c>
      <c r="R17" s="8" t="s">
        <v>67</v>
      </c>
      <c r="S17" s="7" t="s">
        <v>69</v>
      </c>
      <c r="T17" s="17" t="s">
        <v>65</v>
      </c>
      <c r="U17" s="17" t="s">
        <v>65</v>
      </c>
      <c r="V17" s="15">
        <v>0.50900000000000001</v>
      </c>
      <c r="W17" s="8"/>
      <c r="X17" s="8"/>
      <c r="Y17" s="8" t="s">
        <v>67</v>
      </c>
      <c r="Z17" s="9" t="s">
        <v>184</v>
      </c>
      <c r="AA17" s="9" t="s">
        <v>145</v>
      </c>
      <c r="AB17" s="3"/>
      <c r="AC17" s="4"/>
      <c r="AD17" s="3"/>
      <c r="AE17" s="4"/>
      <c r="AF17" s="3"/>
      <c r="AG17" s="5"/>
    </row>
    <row r="18" spans="1:33" ht="174.95" customHeight="1" x14ac:dyDescent="0.2">
      <c r="A18" s="11">
        <v>15</v>
      </c>
      <c r="B18" s="7" t="s">
        <v>1</v>
      </c>
      <c r="C18" s="7" t="s">
        <v>337</v>
      </c>
      <c r="D18" s="8" t="s">
        <v>1</v>
      </c>
      <c r="E18" s="9" t="s">
        <v>10</v>
      </c>
      <c r="F18" s="8" t="s">
        <v>197</v>
      </c>
      <c r="G18" s="8" t="s">
        <v>75</v>
      </c>
      <c r="H18" s="9" t="s">
        <v>92</v>
      </c>
      <c r="I18" s="99" t="s">
        <v>102</v>
      </c>
      <c r="J18" s="13" t="s">
        <v>371</v>
      </c>
      <c r="K18" s="13" t="s">
        <v>68</v>
      </c>
      <c r="L18" s="13">
        <v>20584.23</v>
      </c>
      <c r="M18" s="39">
        <v>80116</v>
      </c>
      <c r="N18" s="8" t="s">
        <v>69</v>
      </c>
      <c r="O18" s="8" t="s">
        <v>69</v>
      </c>
      <c r="P18" s="8" t="s">
        <v>67</v>
      </c>
      <c r="Q18" s="8" t="s">
        <v>67</v>
      </c>
      <c r="R18" s="8" t="s">
        <v>67</v>
      </c>
      <c r="S18" s="7" t="s">
        <v>69</v>
      </c>
      <c r="T18" s="17" t="s">
        <v>65</v>
      </c>
      <c r="U18" s="17" t="s">
        <v>65</v>
      </c>
      <c r="V18" s="15" t="s">
        <v>68</v>
      </c>
      <c r="W18" s="8"/>
      <c r="X18" s="8"/>
      <c r="Y18" s="8" t="s">
        <v>67</v>
      </c>
      <c r="Z18" s="9" t="s">
        <v>185</v>
      </c>
      <c r="AA18" s="9" t="s">
        <v>146</v>
      </c>
      <c r="AB18" s="3"/>
      <c r="AC18" s="4"/>
      <c r="AD18" s="3"/>
      <c r="AE18" s="4"/>
      <c r="AF18" s="3"/>
      <c r="AG18" s="5"/>
    </row>
    <row r="19" spans="1:33" ht="174.95" hidden="1" customHeight="1" x14ac:dyDescent="0.2">
      <c r="A19" s="11">
        <v>16</v>
      </c>
      <c r="B19" s="7" t="s">
        <v>1</v>
      </c>
      <c r="C19" s="7" t="s">
        <v>338</v>
      </c>
      <c r="D19" s="8" t="s">
        <v>1</v>
      </c>
      <c r="E19" s="9" t="s">
        <v>11</v>
      </c>
      <c r="F19" s="8" t="s">
        <v>199</v>
      </c>
      <c r="G19" s="8" t="s">
        <v>76</v>
      </c>
      <c r="H19" s="9" t="s">
        <v>92</v>
      </c>
      <c r="I19" s="9" t="s">
        <v>103</v>
      </c>
      <c r="J19" s="13" t="s">
        <v>68</v>
      </c>
      <c r="K19" s="13" t="s">
        <v>68</v>
      </c>
      <c r="L19" s="13" t="s">
        <v>200</v>
      </c>
      <c r="M19" s="39" t="s">
        <v>68</v>
      </c>
      <c r="N19" s="8" t="s">
        <v>200</v>
      </c>
      <c r="O19" s="8" t="s">
        <v>200</v>
      </c>
      <c r="P19" s="8" t="s">
        <v>200</v>
      </c>
      <c r="Q19" s="8" t="s">
        <v>200</v>
      </c>
      <c r="R19" s="8" t="s">
        <v>200</v>
      </c>
      <c r="S19" s="7" t="s">
        <v>69</v>
      </c>
      <c r="T19" s="17" t="s">
        <v>65</v>
      </c>
      <c r="U19" s="17" t="s">
        <v>65</v>
      </c>
      <c r="V19" s="15" t="s">
        <v>200</v>
      </c>
      <c r="W19" s="8"/>
      <c r="X19" s="8"/>
      <c r="Y19" s="8" t="s">
        <v>200</v>
      </c>
      <c r="Z19" s="9" t="s">
        <v>184</v>
      </c>
      <c r="AA19" s="9" t="s">
        <v>147</v>
      </c>
      <c r="AB19" s="3"/>
      <c r="AC19" s="4"/>
      <c r="AD19" s="3"/>
      <c r="AE19" s="4"/>
      <c r="AF19" s="3"/>
      <c r="AG19" s="5"/>
    </row>
    <row r="20" spans="1:33" ht="174.95" hidden="1" customHeight="1" x14ac:dyDescent="0.2">
      <c r="A20" s="11">
        <v>17</v>
      </c>
      <c r="B20" s="7" t="s">
        <v>1</v>
      </c>
      <c r="C20" s="7" t="s">
        <v>339</v>
      </c>
      <c r="D20" s="8" t="s">
        <v>1</v>
      </c>
      <c r="E20" s="9" t="s">
        <v>11</v>
      </c>
      <c r="F20" s="8" t="s">
        <v>64</v>
      </c>
      <c r="G20" s="8" t="s">
        <v>76</v>
      </c>
      <c r="H20" s="9" t="s">
        <v>91</v>
      </c>
      <c r="I20" s="9" t="s">
        <v>104</v>
      </c>
      <c r="J20" s="13">
        <v>370.8</v>
      </c>
      <c r="K20" s="13">
        <v>6</v>
      </c>
      <c r="L20" s="13">
        <f t="shared" si="0"/>
        <v>2224.8000000000002</v>
      </c>
      <c r="M20" s="39">
        <v>89000</v>
      </c>
      <c r="N20" s="8" t="s">
        <v>69</v>
      </c>
      <c r="O20" s="8" t="s">
        <v>67</v>
      </c>
      <c r="P20" s="8" t="s">
        <v>67</v>
      </c>
      <c r="Q20" s="8" t="s">
        <v>67</v>
      </c>
      <c r="R20" s="8" t="s">
        <v>67</v>
      </c>
      <c r="S20" s="7" t="s">
        <v>69</v>
      </c>
      <c r="T20" s="17" t="s">
        <v>65</v>
      </c>
      <c r="U20" s="17" t="s">
        <v>65</v>
      </c>
      <c r="V20" s="15">
        <v>0.81810000000000005</v>
      </c>
      <c r="W20" s="8"/>
      <c r="X20" s="8"/>
      <c r="Y20" s="8" t="s">
        <v>69</v>
      </c>
      <c r="Z20" s="9" t="s">
        <v>185</v>
      </c>
      <c r="AA20" s="9" t="s">
        <v>148</v>
      </c>
      <c r="AB20" s="3"/>
      <c r="AC20" s="4"/>
      <c r="AD20" s="3"/>
      <c r="AE20" s="4"/>
      <c r="AF20" s="3"/>
      <c r="AG20" s="5"/>
    </row>
    <row r="21" spans="1:33" ht="174.95" hidden="1" customHeight="1" x14ac:dyDescent="0.2">
      <c r="A21" s="11">
        <v>18</v>
      </c>
      <c r="B21" s="7" t="s">
        <v>1</v>
      </c>
      <c r="C21" s="7" t="s">
        <v>340</v>
      </c>
      <c r="D21" s="8" t="s">
        <v>1</v>
      </c>
      <c r="E21" s="9" t="s">
        <v>11</v>
      </c>
      <c r="F21" s="8" t="s">
        <v>64</v>
      </c>
      <c r="G21" s="8" t="s">
        <v>76</v>
      </c>
      <c r="H21" s="9" t="s">
        <v>91</v>
      </c>
      <c r="I21" s="9" t="s">
        <v>105</v>
      </c>
      <c r="J21" s="13">
        <v>168.92</v>
      </c>
      <c r="K21" s="13">
        <v>6</v>
      </c>
      <c r="L21" s="13">
        <f t="shared" si="0"/>
        <v>1013.52</v>
      </c>
      <c r="M21" s="39">
        <v>40500</v>
      </c>
      <c r="N21" s="8" t="s">
        <v>69</v>
      </c>
      <c r="O21" s="8" t="s">
        <v>67</v>
      </c>
      <c r="P21" s="8" t="s">
        <v>67</v>
      </c>
      <c r="Q21" s="8" t="s">
        <v>67</v>
      </c>
      <c r="R21" s="8" t="s">
        <v>67</v>
      </c>
      <c r="S21" s="7" t="s">
        <v>69</v>
      </c>
      <c r="T21" s="17" t="s">
        <v>65</v>
      </c>
      <c r="U21" s="17" t="s">
        <v>65</v>
      </c>
      <c r="V21" s="15">
        <v>0.75</v>
      </c>
      <c r="W21" s="8"/>
      <c r="X21" s="8"/>
      <c r="Y21" s="8" t="s">
        <v>67</v>
      </c>
      <c r="Z21" s="9" t="s">
        <v>185</v>
      </c>
      <c r="AA21" s="9" t="s">
        <v>149</v>
      </c>
      <c r="AB21" s="3"/>
      <c r="AC21" s="4"/>
      <c r="AD21" s="3"/>
      <c r="AE21" s="4"/>
      <c r="AF21" s="3"/>
      <c r="AG21" s="5"/>
    </row>
    <row r="22" spans="1:33" ht="174.95" hidden="1" customHeight="1" x14ac:dyDescent="0.2">
      <c r="A22" s="11">
        <v>19</v>
      </c>
      <c r="B22" s="7" t="s">
        <v>1</v>
      </c>
      <c r="C22" s="7" t="s">
        <v>341</v>
      </c>
      <c r="D22" s="8" t="s">
        <v>1</v>
      </c>
      <c r="E22" s="9" t="s">
        <v>11</v>
      </c>
      <c r="F22" s="8" t="s">
        <v>64</v>
      </c>
      <c r="G22" s="8" t="s">
        <v>76</v>
      </c>
      <c r="H22" s="9" t="s">
        <v>91</v>
      </c>
      <c r="I22" s="9" t="s">
        <v>106</v>
      </c>
      <c r="J22" s="13">
        <v>276.04000000000002</v>
      </c>
      <c r="K22" s="13">
        <v>6</v>
      </c>
      <c r="L22" s="13">
        <f t="shared" si="0"/>
        <v>1656.2400000000002</v>
      </c>
      <c r="M22" s="39" t="s">
        <v>68</v>
      </c>
      <c r="N22" s="8" t="s">
        <v>69</v>
      </c>
      <c r="O22" s="8" t="s">
        <v>69</v>
      </c>
      <c r="P22" s="8" t="s">
        <v>67</v>
      </c>
      <c r="Q22" s="8" t="s">
        <v>67</v>
      </c>
      <c r="R22" s="8" t="s">
        <v>67</v>
      </c>
      <c r="S22" s="7" t="s">
        <v>69</v>
      </c>
      <c r="T22" s="17" t="s">
        <v>65</v>
      </c>
      <c r="U22" s="17" t="s">
        <v>65</v>
      </c>
      <c r="V22" s="15">
        <v>0.85709999999999997</v>
      </c>
      <c r="W22" s="8"/>
      <c r="X22" s="8"/>
      <c r="Y22" s="8" t="s">
        <v>67</v>
      </c>
      <c r="Z22" s="9" t="s">
        <v>184</v>
      </c>
      <c r="AA22" s="9" t="s">
        <v>150</v>
      </c>
      <c r="AB22" s="3"/>
      <c r="AC22" s="4"/>
      <c r="AD22" s="3"/>
      <c r="AE22" s="4"/>
      <c r="AF22" s="3"/>
      <c r="AG22" s="5"/>
    </row>
    <row r="23" spans="1:33" ht="174.95" customHeight="1" x14ac:dyDescent="0.2">
      <c r="A23" s="11">
        <v>20</v>
      </c>
      <c r="B23" s="7" t="s">
        <v>1</v>
      </c>
      <c r="C23" s="7" t="s">
        <v>342</v>
      </c>
      <c r="D23" s="8" t="s">
        <v>1</v>
      </c>
      <c r="E23" s="9" t="s">
        <v>11</v>
      </c>
      <c r="F23" s="8" t="s">
        <v>64</v>
      </c>
      <c r="G23" s="8" t="s">
        <v>76</v>
      </c>
      <c r="H23" s="9" t="s">
        <v>91</v>
      </c>
      <c r="I23" s="99" t="s">
        <v>107</v>
      </c>
      <c r="J23" s="13">
        <v>360</v>
      </c>
      <c r="K23" s="13">
        <v>6</v>
      </c>
      <c r="L23" s="13">
        <f t="shared" si="0"/>
        <v>2160</v>
      </c>
      <c r="M23" s="39">
        <v>86500</v>
      </c>
      <c r="N23" s="8" t="s">
        <v>69</v>
      </c>
      <c r="O23" s="8" t="s">
        <v>69</v>
      </c>
      <c r="P23" s="8" t="s">
        <v>67</v>
      </c>
      <c r="Q23" s="8" t="s">
        <v>67</v>
      </c>
      <c r="R23" s="8" t="s">
        <v>67</v>
      </c>
      <c r="S23" s="7" t="s">
        <v>69</v>
      </c>
      <c r="T23" s="17" t="s">
        <v>65</v>
      </c>
      <c r="U23" s="17" t="s">
        <v>65</v>
      </c>
      <c r="V23" s="15">
        <v>0.71419999999999995</v>
      </c>
      <c r="W23" s="8"/>
      <c r="X23" s="8"/>
      <c r="Y23" s="8" t="s">
        <v>69</v>
      </c>
      <c r="Z23" s="9" t="s">
        <v>185</v>
      </c>
      <c r="AA23" s="9" t="s">
        <v>151</v>
      </c>
      <c r="AB23" s="3"/>
      <c r="AC23" s="4"/>
      <c r="AD23" s="3"/>
      <c r="AE23" s="4"/>
      <c r="AF23" s="3"/>
      <c r="AG23" s="5"/>
    </row>
    <row r="24" spans="1:33" ht="174.95" customHeight="1" x14ac:dyDescent="0.2">
      <c r="A24" s="11">
        <v>21</v>
      </c>
      <c r="B24" s="7" t="s">
        <v>1</v>
      </c>
      <c r="C24" s="8" t="s">
        <v>343</v>
      </c>
      <c r="D24" s="8" t="s">
        <v>1</v>
      </c>
      <c r="E24" s="9" t="s">
        <v>12</v>
      </c>
      <c r="F24" s="8" t="s">
        <v>197</v>
      </c>
      <c r="G24" s="8" t="s">
        <v>77</v>
      </c>
      <c r="H24" s="9" t="s">
        <v>93</v>
      </c>
      <c r="I24" s="99" t="s">
        <v>108</v>
      </c>
      <c r="J24" s="13" t="s">
        <v>68</v>
      </c>
      <c r="K24" s="13" t="s">
        <v>68</v>
      </c>
      <c r="L24" s="13">
        <v>50</v>
      </c>
      <c r="M24" s="39">
        <v>22000</v>
      </c>
      <c r="N24" s="8" t="s">
        <v>69</v>
      </c>
      <c r="O24" s="8" t="s">
        <v>69</v>
      </c>
      <c r="P24" s="8" t="s">
        <v>67</v>
      </c>
      <c r="Q24" s="8" t="s">
        <v>67</v>
      </c>
      <c r="R24" s="8" t="s">
        <v>67</v>
      </c>
      <c r="S24" s="7" t="s">
        <v>69</v>
      </c>
      <c r="T24" s="17" t="s">
        <v>65</v>
      </c>
      <c r="U24" s="17" t="s">
        <v>65</v>
      </c>
      <c r="V24" s="15" t="s">
        <v>68</v>
      </c>
      <c r="W24" s="8"/>
      <c r="X24" s="8"/>
      <c r="Y24" s="8" t="s">
        <v>67</v>
      </c>
      <c r="Z24" s="9" t="s">
        <v>185</v>
      </c>
      <c r="AA24" s="9" t="s">
        <v>152</v>
      </c>
      <c r="AB24" s="3"/>
      <c r="AC24" s="4"/>
      <c r="AD24" s="3"/>
      <c r="AE24" s="4"/>
      <c r="AF24" s="3"/>
      <c r="AG24" s="5"/>
    </row>
    <row r="25" spans="1:33" ht="174.95" customHeight="1" x14ac:dyDescent="0.2">
      <c r="A25" s="11">
        <v>22</v>
      </c>
      <c r="B25" s="7" t="s">
        <v>1</v>
      </c>
      <c r="C25" s="7" t="s">
        <v>337</v>
      </c>
      <c r="D25" s="8" t="s">
        <v>1</v>
      </c>
      <c r="E25" s="9" t="s">
        <v>10</v>
      </c>
      <c r="F25" s="8" t="s">
        <v>197</v>
      </c>
      <c r="G25" s="8" t="s">
        <v>75</v>
      </c>
      <c r="H25" s="9" t="s">
        <v>92</v>
      </c>
      <c r="I25" s="99" t="s">
        <v>102</v>
      </c>
      <c r="J25" s="13" t="s">
        <v>68</v>
      </c>
      <c r="K25" s="13" t="s">
        <v>68</v>
      </c>
      <c r="L25" s="13">
        <v>20584.23</v>
      </c>
      <c r="M25" s="39">
        <v>200000</v>
      </c>
      <c r="N25" s="8" t="s">
        <v>69</v>
      </c>
      <c r="O25" s="8" t="s">
        <v>69</v>
      </c>
      <c r="P25" s="8" t="s">
        <v>67</v>
      </c>
      <c r="Q25" s="8" t="s">
        <v>67</v>
      </c>
      <c r="R25" s="8" t="s">
        <v>67</v>
      </c>
      <c r="S25" s="7" t="s">
        <v>69</v>
      </c>
      <c r="T25" s="17" t="s">
        <v>65</v>
      </c>
      <c r="U25" s="17" t="s">
        <v>65</v>
      </c>
      <c r="V25" s="15" t="s">
        <v>68</v>
      </c>
      <c r="W25" s="8"/>
      <c r="X25" s="8"/>
      <c r="Y25" s="8" t="s">
        <v>67</v>
      </c>
      <c r="Z25" s="9" t="s">
        <v>185</v>
      </c>
      <c r="AA25" s="9" t="s">
        <v>146</v>
      </c>
      <c r="AB25" s="3"/>
      <c r="AC25" s="4"/>
      <c r="AD25" s="3"/>
      <c r="AE25" s="4"/>
      <c r="AF25" s="3"/>
      <c r="AG25" s="5"/>
    </row>
    <row r="26" spans="1:33" ht="174.95" hidden="1" customHeight="1" x14ac:dyDescent="0.2">
      <c r="A26" s="11">
        <v>23</v>
      </c>
      <c r="B26" s="7" t="s">
        <v>1</v>
      </c>
      <c r="C26" s="8" t="s">
        <v>344</v>
      </c>
      <c r="D26" s="8" t="s">
        <v>1</v>
      </c>
      <c r="E26" s="9" t="s">
        <v>13</v>
      </c>
      <c r="F26" s="8" t="s">
        <v>197</v>
      </c>
      <c r="G26" s="8" t="s">
        <v>77</v>
      </c>
      <c r="H26" s="9" t="s">
        <v>91</v>
      </c>
      <c r="I26" s="9" t="s">
        <v>109</v>
      </c>
      <c r="J26" s="13">
        <v>235</v>
      </c>
      <c r="K26" s="13">
        <v>7</v>
      </c>
      <c r="L26" s="13">
        <f t="shared" si="0"/>
        <v>1645</v>
      </c>
      <c r="M26" s="39" t="s">
        <v>68</v>
      </c>
      <c r="N26" s="8" t="s">
        <v>67</v>
      </c>
      <c r="O26" s="8" t="s">
        <v>67</v>
      </c>
      <c r="P26" s="8" t="s">
        <v>67</v>
      </c>
      <c r="Q26" s="8" t="s">
        <v>67</v>
      </c>
      <c r="R26" s="8" t="s">
        <v>67</v>
      </c>
      <c r="S26" s="7" t="s">
        <v>69</v>
      </c>
      <c r="T26" s="17" t="s">
        <v>65</v>
      </c>
      <c r="U26" s="17" t="s">
        <v>65</v>
      </c>
      <c r="V26" s="15">
        <v>0.81569999999999998</v>
      </c>
      <c r="W26" s="8"/>
      <c r="X26" s="8"/>
      <c r="Y26" s="8" t="s">
        <v>69</v>
      </c>
      <c r="Z26" s="9" t="s">
        <v>184</v>
      </c>
      <c r="AA26" s="9" t="s">
        <v>153</v>
      </c>
      <c r="AB26" s="3"/>
      <c r="AC26" s="4"/>
      <c r="AD26" s="3"/>
      <c r="AE26" s="4"/>
      <c r="AF26" s="3"/>
      <c r="AG26" s="5"/>
    </row>
    <row r="27" spans="1:33" ht="174.95" hidden="1" customHeight="1" x14ac:dyDescent="0.2">
      <c r="A27" s="11">
        <v>24</v>
      </c>
      <c r="B27" s="7" t="s">
        <v>1</v>
      </c>
      <c r="C27" s="8" t="s">
        <v>345</v>
      </c>
      <c r="D27" s="8" t="s">
        <v>1</v>
      </c>
      <c r="E27" s="9" t="s">
        <v>14</v>
      </c>
      <c r="F27" s="8" t="s">
        <v>64</v>
      </c>
      <c r="G27" s="8" t="s">
        <v>77</v>
      </c>
      <c r="H27" s="9" t="s">
        <v>91</v>
      </c>
      <c r="I27" s="9" t="s">
        <v>110</v>
      </c>
      <c r="J27" s="13">
        <v>200.35</v>
      </c>
      <c r="K27" s="13">
        <v>6</v>
      </c>
      <c r="L27" s="13">
        <f t="shared" si="0"/>
        <v>1202.0999999999999</v>
      </c>
      <c r="M27" s="39" t="s">
        <v>68</v>
      </c>
      <c r="N27" s="8" t="s">
        <v>69</v>
      </c>
      <c r="O27" s="8" t="s">
        <v>69</v>
      </c>
      <c r="P27" s="8" t="s">
        <v>69</v>
      </c>
      <c r="Q27" s="8" t="s">
        <v>67</v>
      </c>
      <c r="R27" s="8" t="s">
        <v>67</v>
      </c>
      <c r="S27" s="7" t="s">
        <v>69</v>
      </c>
      <c r="T27" s="17" t="s">
        <v>65</v>
      </c>
      <c r="U27" s="17" t="s">
        <v>65</v>
      </c>
      <c r="V27" s="15">
        <v>0.82850000000000001</v>
      </c>
      <c r="W27" s="8"/>
      <c r="X27" s="8"/>
      <c r="Y27" s="8" t="s">
        <v>69</v>
      </c>
      <c r="Z27" s="9" t="s">
        <v>184</v>
      </c>
      <c r="AA27" s="9" t="s">
        <v>154</v>
      </c>
      <c r="AB27" s="3"/>
      <c r="AC27" s="4"/>
      <c r="AD27" s="3"/>
      <c r="AE27" s="4"/>
      <c r="AF27" s="3"/>
      <c r="AG27" s="5"/>
    </row>
    <row r="28" spans="1:33" ht="174.95" hidden="1" customHeight="1" x14ac:dyDescent="0.2">
      <c r="A28" s="11">
        <v>25</v>
      </c>
      <c r="B28" s="7" t="s">
        <v>1</v>
      </c>
      <c r="C28" s="8" t="s">
        <v>346</v>
      </c>
      <c r="D28" s="8" t="s">
        <v>1</v>
      </c>
      <c r="E28" s="9" t="s">
        <v>12</v>
      </c>
      <c r="F28" s="8" t="s">
        <v>197</v>
      </c>
      <c r="G28" s="8" t="s">
        <v>77</v>
      </c>
      <c r="H28" s="9" t="s">
        <v>91</v>
      </c>
      <c r="I28" s="9" t="s">
        <v>111</v>
      </c>
      <c r="J28" s="13">
        <v>277.19</v>
      </c>
      <c r="K28" s="13">
        <v>6</v>
      </c>
      <c r="L28" s="13">
        <f t="shared" si="0"/>
        <v>1663.1399999999999</v>
      </c>
      <c r="M28" s="39" t="s">
        <v>68</v>
      </c>
      <c r="N28" s="8" t="s">
        <v>69</v>
      </c>
      <c r="O28" s="8" t="s">
        <v>69</v>
      </c>
      <c r="P28" s="8" t="s">
        <v>69</v>
      </c>
      <c r="Q28" s="8" t="s">
        <v>67</v>
      </c>
      <c r="R28" s="8" t="s">
        <v>67</v>
      </c>
      <c r="S28" s="7" t="s">
        <v>69</v>
      </c>
      <c r="T28" s="17" t="s">
        <v>65</v>
      </c>
      <c r="U28" s="17" t="s">
        <v>65</v>
      </c>
      <c r="V28" s="15">
        <v>0.85709999999999997</v>
      </c>
      <c r="W28" s="8"/>
      <c r="X28" s="8"/>
      <c r="Y28" s="8" t="s">
        <v>67</v>
      </c>
      <c r="Z28" s="9" t="s">
        <v>184</v>
      </c>
      <c r="AA28" s="9" t="s">
        <v>155</v>
      </c>
      <c r="AB28" s="3"/>
      <c r="AC28" s="4"/>
      <c r="AD28" s="3"/>
      <c r="AE28" s="4"/>
      <c r="AF28" s="3"/>
      <c r="AG28" s="5"/>
    </row>
    <row r="29" spans="1:33" ht="174.95" hidden="1" customHeight="1" x14ac:dyDescent="0.2">
      <c r="A29" s="11">
        <v>26</v>
      </c>
      <c r="B29" s="7" t="s">
        <v>1</v>
      </c>
      <c r="C29" s="8" t="s">
        <v>347</v>
      </c>
      <c r="D29" s="8" t="s">
        <v>1</v>
      </c>
      <c r="E29" s="9" t="s">
        <v>15</v>
      </c>
      <c r="F29" s="8" t="s">
        <v>197</v>
      </c>
      <c r="G29" s="8" t="s">
        <v>77</v>
      </c>
      <c r="H29" s="9" t="s">
        <v>91</v>
      </c>
      <c r="I29" s="9" t="s">
        <v>112</v>
      </c>
      <c r="J29" s="13">
        <v>901.25</v>
      </c>
      <c r="K29" s="13">
        <v>7</v>
      </c>
      <c r="L29" s="13">
        <f t="shared" si="0"/>
        <v>6308.75</v>
      </c>
      <c r="M29" s="39" t="s">
        <v>68</v>
      </c>
      <c r="N29" s="8" t="s">
        <v>69</v>
      </c>
      <c r="O29" s="8" t="s">
        <v>69</v>
      </c>
      <c r="P29" s="8" t="s">
        <v>67</v>
      </c>
      <c r="Q29" s="8" t="s">
        <v>67</v>
      </c>
      <c r="R29" s="8" t="s">
        <v>67</v>
      </c>
      <c r="S29" s="7" t="s">
        <v>69</v>
      </c>
      <c r="T29" s="17" t="s">
        <v>65</v>
      </c>
      <c r="U29" s="17" t="s">
        <v>65</v>
      </c>
      <c r="V29" s="15">
        <v>0.87370000000000003</v>
      </c>
      <c r="W29" s="8"/>
      <c r="X29" s="8"/>
      <c r="Y29" s="8" t="s">
        <v>67</v>
      </c>
      <c r="Z29" s="9" t="s">
        <v>184</v>
      </c>
      <c r="AA29" s="9" t="s">
        <v>156</v>
      </c>
      <c r="AB29" s="3"/>
      <c r="AC29" s="4"/>
      <c r="AD29" s="3"/>
      <c r="AE29" s="4"/>
      <c r="AF29" s="3"/>
      <c r="AG29" s="5"/>
    </row>
    <row r="30" spans="1:33" ht="174.95" customHeight="1" x14ac:dyDescent="0.2">
      <c r="A30" s="11">
        <v>27</v>
      </c>
      <c r="B30" s="7" t="s">
        <v>1</v>
      </c>
      <c r="C30" s="7" t="s">
        <v>348</v>
      </c>
      <c r="D30" s="8" t="s">
        <v>1</v>
      </c>
      <c r="E30" s="9" t="s">
        <v>12</v>
      </c>
      <c r="F30" s="8" t="s">
        <v>198</v>
      </c>
      <c r="G30" s="8" t="s">
        <v>77</v>
      </c>
      <c r="H30" s="9" t="s">
        <v>91</v>
      </c>
      <c r="I30" s="99" t="s">
        <v>434</v>
      </c>
      <c r="J30" s="13">
        <v>1130</v>
      </c>
      <c r="K30" s="13">
        <v>8</v>
      </c>
      <c r="L30" s="13">
        <f t="shared" si="0"/>
        <v>9040</v>
      </c>
      <c r="M30" s="39">
        <v>270000</v>
      </c>
      <c r="N30" s="8" t="s">
        <v>69</v>
      </c>
      <c r="O30" s="8" t="s">
        <v>69</v>
      </c>
      <c r="P30" s="8" t="s">
        <v>67</v>
      </c>
      <c r="Q30" s="8" t="s">
        <v>67</v>
      </c>
      <c r="R30" s="8" t="s">
        <v>67</v>
      </c>
      <c r="S30" s="7" t="s">
        <v>69</v>
      </c>
      <c r="T30" s="17" t="s">
        <v>65</v>
      </c>
      <c r="U30" s="17" t="s">
        <v>65</v>
      </c>
      <c r="V30" s="15">
        <v>0.98899999999999999</v>
      </c>
      <c r="W30" s="8"/>
      <c r="X30" s="8"/>
      <c r="Y30" s="8" t="s">
        <v>67</v>
      </c>
      <c r="Z30" s="9" t="s">
        <v>185</v>
      </c>
      <c r="AA30" s="9" t="s">
        <v>157</v>
      </c>
      <c r="AB30" s="3"/>
      <c r="AC30" s="4"/>
      <c r="AD30" s="3"/>
      <c r="AE30" s="4"/>
      <c r="AF30" s="3"/>
      <c r="AG30" s="5"/>
    </row>
    <row r="31" spans="1:33" ht="174.95" hidden="1" customHeight="1" x14ac:dyDescent="0.2">
      <c r="A31" s="11">
        <v>28</v>
      </c>
      <c r="B31" s="7" t="s">
        <v>1</v>
      </c>
      <c r="C31" s="8" t="s">
        <v>349</v>
      </c>
      <c r="D31" s="8" t="s">
        <v>1</v>
      </c>
      <c r="E31" s="9" t="s">
        <v>16</v>
      </c>
      <c r="F31" s="8" t="s">
        <v>198</v>
      </c>
      <c r="G31" s="8" t="s">
        <v>78</v>
      </c>
      <c r="H31" s="9" t="s">
        <v>91</v>
      </c>
      <c r="I31" s="9" t="s">
        <v>114</v>
      </c>
      <c r="J31" s="13">
        <v>581.95000000000005</v>
      </c>
      <c r="K31" s="13">
        <v>6</v>
      </c>
      <c r="L31" s="13">
        <f t="shared" si="0"/>
        <v>3491.7000000000003</v>
      </c>
      <c r="M31" s="39" t="s">
        <v>68</v>
      </c>
      <c r="N31" s="8" t="s">
        <v>69</v>
      </c>
      <c r="O31" s="8" t="s">
        <v>69</v>
      </c>
      <c r="P31" s="8" t="s">
        <v>69</v>
      </c>
      <c r="Q31" s="8" t="s">
        <v>67</v>
      </c>
      <c r="R31" s="8" t="s">
        <v>67</v>
      </c>
      <c r="S31" s="7" t="s">
        <v>69</v>
      </c>
      <c r="T31" s="17" t="s">
        <v>65</v>
      </c>
      <c r="U31" s="17" t="s">
        <v>65</v>
      </c>
      <c r="V31" s="15">
        <v>0.44440000000000002</v>
      </c>
      <c r="W31" s="8"/>
      <c r="X31" s="8"/>
      <c r="Y31" s="8" t="s">
        <v>67</v>
      </c>
      <c r="Z31" s="9" t="s">
        <v>184</v>
      </c>
      <c r="AA31" s="9" t="s">
        <v>158</v>
      </c>
      <c r="AB31" s="3"/>
      <c r="AC31" s="4"/>
      <c r="AD31" s="3"/>
      <c r="AE31" s="4"/>
      <c r="AF31" s="3"/>
      <c r="AG31" s="5"/>
    </row>
    <row r="32" spans="1:33" ht="174.95" hidden="1" customHeight="1" x14ac:dyDescent="0.2">
      <c r="A32" s="11">
        <v>29</v>
      </c>
      <c r="B32" s="7" t="s">
        <v>1</v>
      </c>
      <c r="C32" s="8" t="s">
        <v>350</v>
      </c>
      <c r="D32" s="8" t="s">
        <v>1</v>
      </c>
      <c r="E32" s="9" t="s">
        <v>17</v>
      </c>
      <c r="F32" s="8" t="s">
        <v>197</v>
      </c>
      <c r="G32" s="8" t="s">
        <v>79</v>
      </c>
      <c r="H32" s="9" t="s">
        <v>91</v>
      </c>
      <c r="I32" s="9" t="s">
        <v>115</v>
      </c>
      <c r="J32" s="13">
        <v>296.8</v>
      </c>
      <c r="K32" s="13">
        <v>6</v>
      </c>
      <c r="L32" s="13">
        <f t="shared" si="0"/>
        <v>1780.8000000000002</v>
      </c>
      <c r="M32" s="39" t="s">
        <v>68</v>
      </c>
      <c r="N32" s="8" t="s">
        <v>69</v>
      </c>
      <c r="O32" s="8" t="s">
        <v>69</v>
      </c>
      <c r="P32" s="8" t="s">
        <v>67</v>
      </c>
      <c r="Q32" s="8" t="s">
        <v>67</v>
      </c>
      <c r="R32" s="8" t="s">
        <v>67</v>
      </c>
      <c r="S32" s="7" t="s">
        <v>69</v>
      </c>
      <c r="T32" s="17" t="s">
        <v>65</v>
      </c>
      <c r="U32" s="17" t="s">
        <v>65</v>
      </c>
      <c r="V32" s="15">
        <v>0.83330000000000004</v>
      </c>
      <c r="W32" s="8"/>
      <c r="X32" s="8"/>
      <c r="Y32" s="8" t="s">
        <v>67</v>
      </c>
      <c r="Z32" s="9" t="s">
        <v>184</v>
      </c>
      <c r="AA32" s="9" t="s">
        <v>159</v>
      </c>
      <c r="AB32" s="3"/>
      <c r="AC32" s="4"/>
      <c r="AD32" s="3"/>
      <c r="AE32" s="4"/>
      <c r="AF32" s="3"/>
      <c r="AG32" s="5"/>
    </row>
    <row r="33" spans="1:33" ht="174.95" hidden="1" customHeight="1" x14ac:dyDescent="0.2">
      <c r="A33" s="11">
        <v>30</v>
      </c>
      <c r="B33" s="7" t="s">
        <v>1</v>
      </c>
      <c r="C33" s="8" t="s">
        <v>351</v>
      </c>
      <c r="D33" s="8" t="s">
        <v>1</v>
      </c>
      <c r="E33" s="9" t="s">
        <v>6</v>
      </c>
      <c r="F33" s="8" t="s">
        <v>197</v>
      </c>
      <c r="G33" s="8" t="s">
        <v>80</v>
      </c>
      <c r="H33" s="9" t="s">
        <v>93</v>
      </c>
      <c r="I33" s="9" t="s">
        <v>116</v>
      </c>
      <c r="J33" s="13" t="s">
        <v>68</v>
      </c>
      <c r="K33" s="13" t="s">
        <v>68</v>
      </c>
      <c r="L33" s="13">
        <v>6244.82</v>
      </c>
      <c r="M33" s="39">
        <v>150000</v>
      </c>
      <c r="N33" s="8" t="s">
        <v>67</v>
      </c>
      <c r="O33" s="8" t="s">
        <v>67</v>
      </c>
      <c r="P33" s="8" t="s">
        <v>69</v>
      </c>
      <c r="Q33" s="8" t="s">
        <v>67</v>
      </c>
      <c r="R33" s="8" t="s">
        <v>67</v>
      </c>
      <c r="S33" s="7" t="s">
        <v>69</v>
      </c>
      <c r="T33" s="17" t="s">
        <v>65</v>
      </c>
      <c r="U33" s="17" t="s">
        <v>65</v>
      </c>
      <c r="V33" s="15" t="s">
        <v>68</v>
      </c>
      <c r="W33" s="8"/>
      <c r="X33" s="8"/>
      <c r="Y33" s="8" t="s">
        <v>69</v>
      </c>
      <c r="Z33" s="9" t="s">
        <v>185</v>
      </c>
      <c r="AA33" s="9" t="s">
        <v>160</v>
      </c>
      <c r="AB33" s="3"/>
      <c r="AC33" s="4"/>
      <c r="AD33" s="3"/>
      <c r="AE33" s="4"/>
      <c r="AF33" s="3"/>
      <c r="AG33" s="5"/>
    </row>
    <row r="34" spans="1:33" ht="174.95" hidden="1" customHeight="1" x14ac:dyDescent="0.2">
      <c r="A34" s="11">
        <v>31</v>
      </c>
      <c r="B34" s="7" t="s">
        <v>1</v>
      </c>
      <c r="C34" s="7" t="s">
        <v>348</v>
      </c>
      <c r="D34" s="8" t="s">
        <v>1</v>
      </c>
      <c r="E34" s="9" t="s">
        <v>12</v>
      </c>
      <c r="F34" s="8" t="s">
        <v>198</v>
      </c>
      <c r="G34" s="8" t="s">
        <v>77</v>
      </c>
      <c r="H34" s="9" t="s">
        <v>91</v>
      </c>
      <c r="I34" s="9" t="s">
        <v>113</v>
      </c>
      <c r="J34" s="13">
        <v>1351.36</v>
      </c>
      <c r="K34" s="13">
        <v>7.5</v>
      </c>
      <c r="L34" s="13">
        <f t="shared" ref="L34" si="1">+K34*J34</f>
        <v>10135.199999999999</v>
      </c>
      <c r="M34" s="39">
        <v>405400</v>
      </c>
      <c r="N34" s="8" t="s">
        <v>69</v>
      </c>
      <c r="O34" s="8" t="s">
        <v>69</v>
      </c>
      <c r="P34" s="8" t="s">
        <v>67</v>
      </c>
      <c r="Q34" s="8" t="s">
        <v>67</v>
      </c>
      <c r="R34" s="8" t="s">
        <v>67</v>
      </c>
      <c r="S34" s="7" t="s">
        <v>69</v>
      </c>
      <c r="T34" s="17" t="s">
        <v>65</v>
      </c>
      <c r="U34" s="17" t="s">
        <v>65</v>
      </c>
      <c r="V34" s="15">
        <v>0.98899999999999999</v>
      </c>
      <c r="W34" s="8"/>
      <c r="X34" s="8"/>
      <c r="Y34" s="8" t="s">
        <v>67</v>
      </c>
      <c r="Z34" s="9" t="s">
        <v>185</v>
      </c>
      <c r="AA34" s="9" t="s">
        <v>157</v>
      </c>
      <c r="AB34" s="3"/>
      <c r="AC34" s="4"/>
      <c r="AD34" s="3"/>
      <c r="AE34" s="4"/>
      <c r="AF34" s="3"/>
      <c r="AG34" s="5"/>
    </row>
    <row r="35" spans="1:33" ht="174.95" hidden="1" customHeight="1" x14ac:dyDescent="0.2">
      <c r="A35" s="11">
        <v>32</v>
      </c>
      <c r="B35" s="7" t="s">
        <v>1</v>
      </c>
      <c r="C35" s="8" t="s">
        <v>352</v>
      </c>
      <c r="D35" s="8" t="s">
        <v>1</v>
      </c>
      <c r="E35" s="8" t="s">
        <v>18</v>
      </c>
      <c r="F35" s="8" t="s">
        <v>197</v>
      </c>
      <c r="G35" s="8" t="s">
        <v>81</v>
      </c>
      <c r="H35" s="9" t="s">
        <v>91</v>
      </c>
      <c r="I35" s="9" t="s">
        <v>117</v>
      </c>
      <c r="J35" s="13">
        <v>200</v>
      </c>
      <c r="K35" s="13">
        <v>6</v>
      </c>
      <c r="L35" s="13">
        <f t="shared" si="0"/>
        <v>1200</v>
      </c>
      <c r="M35" s="39" t="s">
        <v>68</v>
      </c>
      <c r="N35" s="8" t="s">
        <v>69</v>
      </c>
      <c r="O35" s="8" t="s">
        <v>69</v>
      </c>
      <c r="P35" s="8" t="s">
        <v>67</v>
      </c>
      <c r="Q35" s="8" t="s">
        <v>67</v>
      </c>
      <c r="R35" s="8" t="s">
        <v>67</v>
      </c>
      <c r="S35" s="7" t="s">
        <v>69</v>
      </c>
      <c r="T35" s="17" t="s">
        <v>65</v>
      </c>
      <c r="U35" s="17" t="s">
        <v>65</v>
      </c>
      <c r="V35" s="15">
        <v>0.9677</v>
      </c>
      <c r="W35" s="8"/>
      <c r="X35" s="8"/>
      <c r="Y35" s="8" t="s">
        <v>67</v>
      </c>
      <c r="Z35" s="9" t="s">
        <v>184</v>
      </c>
      <c r="AA35" s="9" t="s">
        <v>161</v>
      </c>
      <c r="AB35" s="3"/>
      <c r="AC35" s="4"/>
      <c r="AD35" s="3"/>
      <c r="AE35" s="4"/>
      <c r="AF35" s="3"/>
      <c r="AG35" s="5"/>
    </row>
    <row r="36" spans="1:33" ht="174.95" hidden="1" customHeight="1" x14ac:dyDescent="0.2">
      <c r="A36" s="11">
        <v>33</v>
      </c>
      <c r="B36" s="7" t="s">
        <v>1</v>
      </c>
      <c r="C36" s="8" t="s">
        <v>353</v>
      </c>
      <c r="D36" s="8" t="s">
        <v>3</v>
      </c>
      <c r="E36" s="9" t="s">
        <v>22</v>
      </c>
      <c r="F36" s="8" t="s">
        <v>64</v>
      </c>
      <c r="G36" s="8" t="s">
        <v>83</v>
      </c>
      <c r="H36" s="9" t="s">
        <v>92</v>
      </c>
      <c r="I36" s="9" t="s">
        <v>123</v>
      </c>
      <c r="J36" s="13" t="s">
        <v>68</v>
      </c>
      <c r="K36" s="13" t="s">
        <v>68</v>
      </c>
      <c r="L36" s="13">
        <v>3266.56</v>
      </c>
      <c r="M36" s="39" t="s">
        <v>68</v>
      </c>
      <c r="N36" s="8" t="s">
        <v>69</v>
      </c>
      <c r="O36" s="8" t="s">
        <v>69</v>
      </c>
      <c r="P36" s="8" t="s">
        <v>67</v>
      </c>
      <c r="Q36" s="8" t="s">
        <v>67</v>
      </c>
      <c r="R36" s="8" t="s">
        <v>67</v>
      </c>
      <c r="S36" s="7" t="s">
        <v>69</v>
      </c>
      <c r="T36" s="17" t="s">
        <v>65</v>
      </c>
      <c r="U36" s="17" t="s">
        <v>65</v>
      </c>
      <c r="V36" s="15" t="s">
        <v>68</v>
      </c>
      <c r="W36" s="8"/>
      <c r="X36" s="8"/>
      <c r="Y36" s="8" t="s">
        <v>67</v>
      </c>
      <c r="Z36" s="9" t="s">
        <v>184</v>
      </c>
      <c r="AA36" s="9" t="s">
        <v>167</v>
      </c>
      <c r="AB36" s="3"/>
      <c r="AC36" s="4"/>
      <c r="AD36" s="3"/>
      <c r="AE36" s="4"/>
      <c r="AF36" s="3"/>
      <c r="AG36" s="5"/>
    </row>
    <row r="37" spans="1:33" ht="174.95" hidden="1" customHeight="1" x14ac:dyDescent="0.2">
      <c r="A37" s="11">
        <v>34</v>
      </c>
      <c r="B37" s="7" t="s">
        <v>1</v>
      </c>
      <c r="C37" s="8" t="s">
        <v>354</v>
      </c>
      <c r="D37" s="8" t="s">
        <v>3</v>
      </c>
      <c r="E37" s="9" t="s">
        <v>23</v>
      </c>
      <c r="F37" s="8" t="s">
        <v>201</v>
      </c>
      <c r="G37" s="8" t="s">
        <v>84</v>
      </c>
      <c r="H37" s="9" t="s">
        <v>92</v>
      </c>
      <c r="I37" s="9" t="s">
        <v>124</v>
      </c>
      <c r="J37" s="13" t="s">
        <v>202</v>
      </c>
      <c r="K37" s="13" t="s">
        <v>202</v>
      </c>
      <c r="L37" s="13" t="s">
        <v>202</v>
      </c>
      <c r="M37" s="39" t="s">
        <v>68</v>
      </c>
      <c r="N37" s="8" t="s">
        <v>202</v>
      </c>
      <c r="O37" s="8" t="s">
        <v>202</v>
      </c>
      <c r="P37" s="8" t="s">
        <v>202</v>
      </c>
      <c r="Q37" s="8" t="s">
        <v>202</v>
      </c>
      <c r="R37" s="8" t="s">
        <v>202</v>
      </c>
      <c r="S37" s="7" t="s">
        <v>69</v>
      </c>
      <c r="T37" s="17" t="s">
        <v>65</v>
      </c>
      <c r="U37" s="17" t="s">
        <v>65</v>
      </c>
      <c r="V37" s="15" t="s">
        <v>202</v>
      </c>
      <c r="W37" s="8"/>
      <c r="X37" s="8"/>
      <c r="Y37" s="8" t="s">
        <v>202</v>
      </c>
      <c r="Z37" s="9" t="s">
        <v>184</v>
      </c>
      <c r="AA37" s="9" t="s">
        <v>168</v>
      </c>
      <c r="AB37" s="3"/>
      <c r="AC37" s="4"/>
      <c r="AD37" s="3"/>
      <c r="AE37" s="4"/>
      <c r="AF37" s="3"/>
      <c r="AG37" s="5"/>
    </row>
    <row r="38" spans="1:33" ht="174.95" hidden="1" customHeight="1" x14ac:dyDescent="0.2">
      <c r="A38" s="11">
        <v>35</v>
      </c>
      <c r="B38" s="7" t="s">
        <v>1</v>
      </c>
      <c r="C38" s="7" t="s">
        <v>355</v>
      </c>
      <c r="D38" s="7" t="s">
        <v>3</v>
      </c>
      <c r="E38" s="19" t="s">
        <v>24</v>
      </c>
      <c r="F38" s="7" t="s">
        <v>64</v>
      </c>
      <c r="G38" s="8" t="s">
        <v>85</v>
      </c>
      <c r="H38" s="9" t="s">
        <v>91</v>
      </c>
      <c r="I38" s="9" t="s">
        <v>125</v>
      </c>
      <c r="J38" s="13">
        <v>116</v>
      </c>
      <c r="K38" s="13">
        <v>6</v>
      </c>
      <c r="L38" s="13">
        <f t="shared" si="0"/>
        <v>696</v>
      </c>
      <c r="M38" s="39" t="s">
        <v>68</v>
      </c>
      <c r="N38" s="8" t="s">
        <v>69</v>
      </c>
      <c r="O38" s="8" t="s">
        <v>69</v>
      </c>
      <c r="P38" s="8" t="s">
        <v>69</v>
      </c>
      <c r="Q38" s="8" t="s">
        <v>67</v>
      </c>
      <c r="R38" s="8" t="s">
        <v>67</v>
      </c>
      <c r="S38" s="7" t="s">
        <v>69</v>
      </c>
      <c r="T38" s="17" t="s">
        <v>65</v>
      </c>
      <c r="U38" s="17" t="s">
        <v>65</v>
      </c>
      <c r="V38" s="15">
        <v>0.9</v>
      </c>
      <c r="W38" s="8"/>
      <c r="X38" s="8"/>
      <c r="Y38" s="8" t="s">
        <v>67</v>
      </c>
      <c r="Z38" s="9" t="s">
        <v>184</v>
      </c>
      <c r="AA38" s="9" t="s">
        <v>169</v>
      </c>
      <c r="AB38" s="3"/>
      <c r="AC38" s="4"/>
      <c r="AD38" s="3"/>
      <c r="AE38" s="4"/>
      <c r="AF38" s="3"/>
      <c r="AG38" s="5"/>
    </row>
    <row r="39" spans="1:33" ht="174.95" customHeight="1" x14ac:dyDescent="0.2">
      <c r="A39" s="11">
        <v>36</v>
      </c>
      <c r="B39" s="7" t="s">
        <v>1</v>
      </c>
      <c r="C39" s="8" t="s">
        <v>356</v>
      </c>
      <c r="D39" s="8" t="s">
        <v>3</v>
      </c>
      <c r="E39" s="9" t="s">
        <v>25</v>
      </c>
      <c r="F39" s="8" t="s">
        <v>64</v>
      </c>
      <c r="G39" s="8" t="s">
        <v>86</v>
      </c>
      <c r="H39" s="9" t="s">
        <v>91</v>
      </c>
      <c r="I39" s="99" t="s">
        <v>435</v>
      </c>
      <c r="J39" s="13">
        <v>523</v>
      </c>
      <c r="K39" s="13">
        <v>7</v>
      </c>
      <c r="L39" s="13">
        <f t="shared" si="0"/>
        <v>3661</v>
      </c>
      <c r="M39" s="39">
        <v>172450</v>
      </c>
      <c r="N39" s="8" t="s">
        <v>69</v>
      </c>
      <c r="O39" s="8" t="s">
        <v>69</v>
      </c>
      <c r="P39" s="8" t="s">
        <v>67</v>
      </c>
      <c r="Q39" s="8" t="s">
        <v>67</v>
      </c>
      <c r="R39" s="8" t="s">
        <v>67</v>
      </c>
      <c r="S39" s="7" t="s">
        <v>69</v>
      </c>
      <c r="T39" s="17" t="s">
        <v>65</v>
      </c>
      <c r="U39" s="17" t="s">
        <v>65</v>
      </c>
      <c r="V39" s="15">
        <v>0.82140000000000002</v>
      </c>
      <c r="W39" s="8"/>
      <c r="X39" s="8"/>
      <c r="Y39" s="8" t="s">
        <v>67</v>
      </c>
      <c r="Z39" s="9" t="s">
        <v>185</v>
      </c>
      <c r="AA39" s="9" t="s">
        <v>170</v>
      </c>
      <c r="AB39" s="3"/>
      <c r="AC39" s="4"/>
      <c r="AD39" s="3"/>
      <c r="AE39" s="4"/>
      <c r="AF39" s="3"/>
      <c r="AG39" s="5"/>
    </row>
    <row r="40" spans="1:33" ht="174.95" customHeight="1" x14ac:dyDescent="0.2">
      <c r="A40" s="11"/>
      <c r="B40" s="7" t="s">
        <v>1</v>
      </c>
      <c r="C40" s="8"/>
      <c r="D40" s="8" t="s">
        <v>3</v>
      </c>
      <c r="E40" s="9" t="s">
        <v>422</v>
      </c>
      <c r="F40" s="8" t="s">
        <v>197</v>
      </c>
      <c r="G40" s="8"/>
      <c r="H40" s="9" t="s">
        <v>91</v>
      </c>
      <c r="I40" s="99" t="s">
        <v>423</v>
      </c>
      <c r="J40" s="13">
        <v>200</v>
      </c>
      <c r="K40" s="13">
        <v>8</v>
      </c>
      <c r="L40" s="13">
        <f>+K40*J40</f>
        <v>1600</v>
      </c>
      <c r="M40" s="39">
        <v>73741.710000000006</v>
      </c>
      <c r="N40" s="8" t="s">
        <v>69</v>
      </c>
      <c r="O40" s="8" t="s">
        <v>67</v>
      </c>
      <c r="P40" s="8" t="s">
        <v>67</v>
      </c>
      <c r="Q40" s="8" t="s">
        <v>67</v>
      </c>
      <c r="R40" s="8" t="s">
        <v>67</v>
      </c>
      <c r="S40" s="7" t="s">
        <v>69</v>
      </c>
      <c r="T40" s="17" t="s">
        <v>65</v>
      </c>
      <c r="U40" s="17" t="s">
        <v>65</v>
      </c>
      <c r="V40" s="15">
        <v>0.5</v>
      </c>
      <c r="W40" s="8"/>
      <c r="X40" s="8"/>
      <c r="Y40" s="8" t="s">
        <v>69</v>
      </c>
      <c r="Z40" s="9" t="s">
        <v>185</v>
      </c>
      <c r="AA40" s="9" t="s">
        <v>424</v>
      </c>
      <c r="AB40" s="3"/>
      <c r="AC40" s="4"/>
      <c r="AD40" s="3"/>
      <c r="AE40" s="4"/>
      <c r="AF40" s="3"/>
      <c r="AG40" s="5"/>
    </row>
    <row r="41" spans="1:33" ht="174.95" hidden="1" customHeight="1" x14ac:dyDescent="0.2">
      <c r="A41" s="11">
        <v>37</v>
      </c>
      <c r="B41" s="7" t="s">
        <v>1</v>
      </c>
      <c r="C41" s="8" t="s">
        <v>357</v>
      </c>
      <c r="D41" s="8" t="s">
        <v>4</v>
      </c>
      <c r="E41" s="9" t="s">
        <v>26</v>
      </c>
      <c r="F41" s="8" t="s">
        <v>64</v>
      </c>
      <c r="G41" s="8" t="s">
        <v>87</v>
      </c>
      <c r="H41" s="9" t="s">
        <v>91</v>
      </c>
      <c r="I41" s="9" t="s">
        <v>126</v>
      </c>
      <c r="J41" s="13">
        <v>1100</v>
      </c>
      <c r="K41" s="13">
        <v>6</v>
      </c>
      <c r="L41" s="13">
        <f t="shared" si="0"/>
        <v>6600</v>
      </c>
      <c r="M41" s="39" t="s">
        <v>68</v>
      </c>
      <c r="N41" s="8" t="s">
        <v>69</v>
      </c>
      <c r="O41" s="8" t="s">
        <v>69</v>
      </c>
      <c r="P41" s="8" t="s">
        <v>69</v>
      </c>
      <c r="Q41" s="8" t="s">
        <v>67</v>
      </c>
      <c r="R41" s="8" t="s">
        <v>67</v>
      </c>
      <c r="S41" s="7" t="s">
        <v>69</v>
      </c>
      <c r="T41" s="17" t="s">
        <v>65</v>
      </c>
      <c r="U41" s="17" t="s">
        <v>65</v>
      </c>
      <c r="V41" s="15">
        <v>0.3</v>
      </c>
      <c r="W41" s="8"/>
      <c r="X41" s="8"/>
      <c r="Y41" s="8" t="s">
        <v>69</v>
      </c>
      <c r="Z41" s="9" t="s">
        <v>184</v>
      </c>
      <c r="AA41" s="9" t="s">
        <v>171</v>
      </c>
      <c r="AB41" s="3"/>
      <c r="AC41" s="4"/>
      <c r="AD41" s="3"/>
      <c r="AE41" s="4"/>
      <c r="AF41" s="3"/>
      <c r="AG41" s="5"/>
    </row>
    <row r="42" spans="1:33" ht="174.95" customHeight="1" x14ac:dyDescent="0.2">
      <c r="A42" s="11">
        <v>38</v>
      </c>
      <c r="B42" s="7" t="s">
        <v>1</v>
      </c>
      <c r="C42" s="8" t="s">
        <v>358</v>
      </c>
      <c r="D42" s="8" t="s">
        <v>4</v>
      </c>
      <c r="E42" s="9" t="s">
        <v>27</v>
      </c>
      <c r="F42" s="8" t="s">
        <v>197</v>
      </c>
      <c r="G42" s="8" t="s">
        <v>88</v>
      </c>
      <c r="H42" s="9" t="s">
        <v>91</v>
      </c>
      <c r="I42" s="99" t="s">
        <v>127</v>
      </c>
      <c r="J42" s="13">
        <v>200</v>
      </c>
      <c r="K42" s="13">
        <v>8</v>
      </c>
      <c r="L42" s="13">
        <f t="shared" si="0"/>
        <v>1600</v>
      </c>
      <c r="M42" s="39">
        <v>47600</v>
      </c>
      <c r="N42" s="8" t="s">
        <v>67</v>
      </c>
      <c r="O42" s="8" t="s">
        <v>67</v>
      </c>
      <c r="P42" s="8" t="s">
        <v>67</v>
      </c>
      <c r="Q42" s="8" t="s">
        <v>67</v>
      </c>
      <c r="R42" s="8" t="s">
        <v>67</v>
      </c>
      <c r="S42" s="7" t="s">
        <v>69</v>
      </c>
      <c r="T42" s="17" t="s">
        <v>65</v>
      </c>
      <c r="U42" s="17" t="s">
        <v>65</v>
      </c>
      <c r="V42" s="15">
        <v>1</v>
      </c>
      <c r="W42" s="8"/>
      <c r="X42" s="8"/>
      <c r="Y42" s="8" t="s">
        <v>67</v>
      </c>
      <c r="Z42" s="9" t="s">
        <v>185</v>
      </c>
      <c r="AA42" s="9" t="s">
        <v>172</v>
      </c>
      <c r="AB42" s="3"/>
      <c r="AC42" s="4"/>
      <c r="AD42" s="3"/>
      <c r="AE42" s="4"/>
      <c r="AF42" s="3"/>
      <c r="AG42" s="5"/>
    </row>
    <row r="43" spans="1:33" ht="174.95" hidden="1" customHeight="1" x14ac:dyDescent="0.2">
      <c r="A43" s="11">
        <v>39</v>
      </c>
      <c r="B43" s="7" t="s">
        <v>1</v>
      </c>
      <c r="C43" s="8" t="s">
        <v>359</v>
      </c>
      <c r="D43" s="8" t="s">
        <v>4</v>
      </c>
      <c r="E43" s="9" t="s">
        <v>26</v>
      </c>
      <c r="F43" s="8" t="s">
        <v>197</v>
      </c>
      <c r="G43" s="8" t="s">
        <v>88</v>
      </c>
      <c r="H43" s="9" t="s">
        <v>91</v>
      </c>
      <c r="I43" s="9" t="s">
        <v>128</v>
      </c>
      <c r="J43" s="13">
        <v>650</v>
      </c>
      <c r="K43" s="13">
        <v>7.05</v>
      </c>
      <c r="L43" s="13">
        <f t="shared" si="0"/>
        <v>4582.5</v>
      </c>
      <c r="M43" s="39" t="s">
        <v>68</v>
      </c>
      <c r="N43" s="8" t="s">
        <v>67</v>
      </c>
      <c r="O43" s="8" t="s">
        <v>67</v>
      </c>
      <c r="P43" s="8" t="s">
        <v>67</v>
      </c>
      <c r="Q43" s="8" t="s">
        <v>67</v>
      </c>
      <c r="R43" s="8" t="s">
        <v>67</v>
      </c>
      <c r="S43" s="7" t="s">
        <v>69</v>
      </c>
      <c r="T43" s="17" t="s">
        <v>65</v>
      </c>
      <c r="U43" s="17" t="s">
        <v>65</v>
      </c>
      <c r="V43" s="15">
        <v>1</v>
      </c>
      <c r="W43" s="8"/>
      <c r="X43" s="8"/>
      <c r="Y43" s="8" t="s">
        <v>67</v>
      </c>
      <c r="Z43" s="9" t="s">
        <v>184</v>
      </c>
      <c r="AA43" s="9" t="s">
        <v>173</v>
      </c>
      <c r="AB43" s="3"/>
      <c r="AC43" s="4"/>
      <c r="AD43" s="3"/>
      <c r="AE43" s="4"/>
      <c r="AF43" s="3"/>
      <c r="AG43" s="5"/>
    </row>
    <row r="44" spans="1:33" ht="174.95" hidden="1" customHeight="1" x14ac:dyDescent="0.2">
      <c r="A44" s="11">
        <v>40</v>
      </c>
      <c r="B44" s="7" t="s">
        <v>1</v>
      </c>
      <c r="C44" s="8" t="s">
        <v>360</v>
      </c>
      <c r="D44" s="8" t="s">
        <v>4</v>
      </c>
      <c r="E44" s="9" t="s">
        <v>26</v>
      </c>
      <c r="F44" s="8"/>
      <c r="G44" s="8" t="s">
        <v>88</v>
      </c>
      <c r="H44" s="9" t="s">
        <v>91</v>
      </c>
      <c r="I44" s="9" t="s">
        <v>129</v>
      </c>
      <c r="J44" s="13" t="s">
        <v>68</v>
      </c>
      <c r="K44" s="13" t="s">
        <v>68</v>
      </c>
      <c r="L44" s="13">
        <v>0</v>
      </c>
      <c r="M44" s="39" t="s">
        <v>68</v>
      </c>
      <c r="N44" s="8" t="s">
        <v>69</v>
      </c>
      <c r="O44" s="8" t="s">
        <v>69</v>
      </c>
      <c r="P44" s="8"/>
      <c r="Q44" s="8"/>
      <c r="R44" s="8"/>
      <c r="S44" s="7" t="s">
        <v>69</v>
      </c>
      <c r="T44" s="17" t="s">
        <v>65</v>
      </c>
      <c r="U44" s="17" t="s">
        <v>65</v>
      </c>
      <c r="V44" s="15"/>
      <c r="W44" s="8"/>
      <c r="X44" s="8"/>
      <c r="Y44" s="8"/>
      <c r="Z44" s="9" t="s">
        <v>184</v>
      </c>
      <c r="AA44" s="9" t="s">
        <v>174</v>
      </c>
      <c r="AB44" s="3"/>
      <c r="AC44" s="4"/>
      <c r="AD44" s="3"/>
      <c r="AE44" s="4"/>
      <c r="AF44" s="3"/>
      <c r="AG44" s="5"/>
    </row>
    <row r="45" spans="1:33" ht="174.95" hidden="1" customHeight="1" x14ac:dyDescent="0.2">
      <c r="A45" s="11">
        <v>41</v>
      </c>
      <c r="B45" s="7" t="s">
        <v>1</v>
      </c>
      <c r="C45" s="8" t="s">
        <v>361</v>
      </c>
      <c r="D45" s="8" t="s">
        <v>4</v>
      </c>
      <c r="E45" s="9" t="s">
        <v>28</v>
      </c>
      <c r="F45" s="8" t="s">
        <v>197</v>
      </c>
      <c r="G45" s="8" t="s">
        <v>88</v>
      </c>
      <c r="H45" s="9" t="s">
        <v>91</v>
      </c>
      <c r="I45" s="9" t="s">
        <v>130</v>
      </c>
      <c r="J45" s="13">
        <v>352.79</v>
      </c>
      <c r="K45" s="13">
        <v>5.7</v>
      </c>
      <c r="L45" s="13">
        <f t="shared" si="0"/>
        <v>2010.9030000000002</v>
      </c>
      <c r="M45" s="39" t="s">
        <v>68</v>
      </c>
      <c r="N45" s="8" t="s">
        <v>67</v>
      </c>
      <c r="O45" s="8" t="s">
        <v>67</v>
      </c>
      <c r="P45" s="8" t="s">
        <v>67</v>
      </c>
      <c r="Q45" s="8" t="s">
        <v>67</v>
      </c>
      <c r="R45" s="8" t="s">
        <v>67</v>
      </c>
      <c r="S45" s="7" t="s">
        <v>69</v>
      </c>
      <c r="T45" s="17" t="s">
        <v>65</v>
      </c>
      <c r="U45" s="17" t="s">
        <v>65</v>
      </c>
      <c r="V45" s="15">
        <v>0.5</v>
      </c>
      <c r="W45" s="8"/>
      <c r="X45" s="8"/>
      <c r="Y45" s="8" t="s">
        <v>67</v>
      </c>
      <c r="Z45" s="9" t="s">
        <v>184</v>
      </c>
      <c r="AA45" s="9" t="s">
        <v>175</v>
      </c>
      <c r="AB45" s="3"/>
      <c r="AC45" s="4"/>
      <c r="AD45" s="3"/>
      <c r="AE45" s="4"/>
      <c r="AF45" s="3"/>
      <c r="AG45" s="5"/>
    </row>
    <row r="46" spans="1:33" ht="174.95" hidden="1" customHeight="1" x14ac:dyDescent="0.2">
      <c r="A46" s="11">
        <v>42</v>
      </c>
      <c r="B46" s="7" t="s">
        <v>1</v>
      </c>
      <c r="C46" s="8" t="s">
        <v>362</v>
      </c>
      <c r="D46" s="8" t="s">
        <v>4</v>
      </c>
      <c r="E46" s="9" t="s">
        <v>28</v>
      </c>
      <c r="F46" s="8" t="s">
        <v>197</v>
      </c>
      <c r="G46" s="8" t="s">
        <v>88</v>
      </c>
      <c r="H46" s="9" t="s">
        <v>91</v>
      </c>
      <c r="I46" s="9" t="s">
        <v>131</v>
      </c>
      <c r="J46" s="13">
        <v>170</v>
      </c>
      <c r="K46" s="13">
        <v>8</v>
      </c>
      <c r="L46" s="13">
        <f t="shared" si="0"/>
        <v>1360</v>
      </c>
      <c r="M46" s="39" t="s">
        <v>68</v>
      </c>
      <c r="N46" s="8" t="s">
        <v>67</v>
      </c>
      <c r="O46" s="8" t="s">
        <v>69</v>
      </c>
      <c r="P46" s="8" t="s">
        <v>67</v>
      </c>
      <c r="Q46" s="8" t="s">
        <v>67</v>
      </c>
      <c r="R46" s="8" t="s">
        <v>67</v>
      </c>
      <c r="S46" s="7" t="s">
        <v>69</v>
      </c>
      <c r="T46" s="17" t="s">
        <v>65</v>
      </c>
      <c r="U46" s="17" t="s">
        <v>65</v>
      </c>
      <c r="V46" s="15">
        <v>0.75</v>
      </c>
      <c r="W46" s="8"/>
      <c r="X46" s="8"/>
      <c r="Y46" s="8" t="s">
        <v>67</v>
      </c>
      <c r="Z46" s="9" t="s">
        <v>184</v>
      </c>
      <c r="AA46" s="9" t="s">
        <v>176</v>
      </c>
      <c r="AB46" s="3"/>
      <c r="AC46" s="4"/>
      <c r="AD46" s="3"/>
      <c r="AE46" s="4"/>
      <c r="AF46" s="3"/>
      <c r="AG46" s="5"/>
    </row>
    <row r="47" spans="1:33" ht="174.95" hidden="1" customHeight="1" x14ac:dyDescent="0.2">
      <c r="A47" s="11">
        <v>43</v>
      </c>
      <c r="B47" s="7" t="s">
        <v>1</v>
      </c>
      <c r="C47" s="8" t="s">
        <v>363</v>
      </c>
      <c r="D47" s="8" t="s">
        <v>4</v>
      </c>
      <c r="E47" s="9" t="s">
        <v>29</v>
      </c>
      <c r="F47" s="8" t="s">
        <v>64</v>
      </c>
      <c r="G47" s="8" t="s">
        <v>88</v>
      </c>
      <c r="H47" s="9" t="s">
        <v>91</v>
      </c>
      <c r="I47" s="9" t="s">
        <v>132</v>
      </c>
      <c r="J47" s="13">
        <v>280</v>
      </c>
      <c r="K47" s="13">
        <v>10.25</v>
      </c>
      <c r="L47" s="13">
        <f t="shared" si="0"/>
        <v>2870</v>
      </c>
      <c r="M47" s="39" t="s">
        <v>68</v>
      </c>
      <c r="N47" s="8" t="s">
        <v>69</v>
      </c>
      <c r="O47" s="8" t="s">
        <v>69</v>
      </c>
      <c r="P47" s="8" t="s">
        <v>67</v>
      </c>
      <c r="Q47" s="8" t="s">
        <v>67</v>
      </c>
      <c r="R47" s="8" t="s">
        <v>67</v>
      </c>
      <c r="S47" s="7" t="s">
        <v>69</v>
      </c>
      <c r="T47" s="17" t="s">
        <v>65</v>
      </c>
      <c r="U47" s="17" t="s">
        <v>65</v>
      </c>
      <c r="V47" s="15">
        <v>0.8</v>
      </c>
      <c r="W47" s="8"/>
      <c r="X47" s="8"/>
      <c r="Y47" s="8" t="s">
        <v>67</v>
      </c>
      <c r="Z47" s="9" t="s">
        <v>184</v>
      </c>
      <c r="AA47" s="9" t="s">
        <v>177</v>
      </c>
      <c r="AB47" s="3"/>
      <c r="AC47" s="4"/>
      <c r="AD47" s="3"/>
      <c r="AE47" s="4"/>
      <c r="AF47" s="3"/>
      <c r="AG47" s="5"/>
    </row>
    <row r="48" spans="1:33" ht="174.95" hidden="1" customHeight="1" x14ac:dyDescent="0.2">
      <c r="A48" s="11">
        <v>44</v>
      </c>
      <c r="B48" s="7" t="s">
        <v>1</v>
      </c>
      <c r="C48" s="8" t="s">
        <v>364</v>
      </c>
      <c r="D48" s="8" t="s">
        <v>4</v>
      </c>
      <c r="E48" s="9" t="s">
        <v>29</v>
      </c>
      <c r="F48" s="8" t="s">
        <v>198</v>
      </c>
      <c r="G48" s="8" t="s">
        <v>88</v>
      </c>
      <c r="H48" s="9" t="s">
        <v>91</v>
      </c>
      <c r="I48" s="9" t="s">
        <v>133</v>
      </c>
      <c r="J48" s="13">
        <v>177.5</v>
      </c>
      <c r="K48" s="13" t="s">
        <v>202</v>
      </c>
      <c r="L48" s="13"/>
      <c r="M48" s="39" t="s">
        <v>68</v>
      </c>
      <c r="N48" s="8" t="s">
        <v>67</v>
      </c>
      <c r="O48" s="8" t="s">
        <v>69</v>
      </c>
      <c r="P48" s="8" t="s">
        <v>67</v>
      </c>
      <c r="Q48" s="8" t="s">
        <v>67</v>
      </c>
      <c r="R48" s="8" t="s">
        <v>67</v>
      </c>
      <c r="S48" s="7" t="s">
        <v>69</v>
      </c>
      <c r="T48" s="17" t="s">
        <v>65</v>
      </c>
      <c r="U48" s="17" t="s">
        <v>65</v>
      </c>
      <c r="V48" s="15">
        <v>1</v>
      </c>
      <c r="W48" s="8"/>
      <c r="X48" s="8"/>
      <c r="Y48" s="8" t="s">
        <v>69</v>
      </c>
      <c r="Z48" s="9" t="s">
        <v>184</v>
      </c>
      <c r="AA48" s="9" t="s">
        <v>178</v>
      </c>
      <c r="AB48" s="3"/>
      <c r="AC48" s="4"/>
      <c r="AD48" s="3"/>
      <c r="AE48" s="4"/>
      <c r="AF48" s="3"/>
      <c r="AG48" s="5"/>
    </row>
    <row r="49" spans="1:33" ht="174.95" hidden="1" customHeight="1" x14ac:dyDescent="0.2">
      <c r="A49" s="11">
        <v>45</v>
      </c>
      <c r="B49" s="7" t="s">
        <v>1</v>
      </c>
      <c r="C49" s="8" t="s">
        <v>365</v>
      </c>
      <c r="D49" s="8" t="s">
        <v>4</v>
      </c>
      <c r="E49" s="9" t="s">
        <v>30</v>
      </c>
      <c r="F49" s="8" t="s">
        <v>198</v>
      </c>
      <c r="G49" s="8" t="s">
        <v>88</v>
      </c>
      <c r="H49" s="9" t="s">
        <v>91</v>
      </c>
      <c r="I49" s="9" t="s">
        <v>134</v>
      </c>
      <c r="J49" s="13">
        <v>98.8</v>
      </c>
      <c r="K49" s="13">
        <v>4.9000000000000004</v>
      </c>
      <c r="L49" s="13">
        <f t="shared" si="0"/>
        <v>484.12</v>
      </c>
      <c r="M49" s="39" t="s">
        <v>68</v>
      </c>
      <c r="N49" s="8" t="s">
        <v>67</v>
      </c>
      <c r="O49" s="8" t="s">
        <v>69</v>
      </c>
      <c r="P49" s="8" t="s">
        <v>69</v>
      </c>
      <c r="Q49" s="8" t="s">
        <v>67</v>
      </c>
      <c r="R49" s="8" t="s">
        <v>67</v>
      </c>
      <c r="S49" s="7" t="s">
        <v>69</v>
      </c>
      <c r="T49" s="17" t="s">
        <v>65</v>
      </c>
      <c r="U49" s="17" t="s">
        <v>65</v>
      </c>
      <c r="V49" s="15">
        <v>0.67</v>
      </c>
      <c r="W49" s="8"/>
      <c r="X49" s="8"/>
      <c r="Y49" s="8" t="s">
        <v>67</v>
      </c>
      <c r="Z49" s="9" t="s">
        <v>184</v>
      </c>
      <c r="AA49" s="9" t="s">
        <v>179</v>
      </c>
      <c r="AB49" s="3"/>
      <c r="AC49" s="4"/>
      <c r="AD49" s="3"/>
      <c r="AE49" s="4"/>
      <c r="AF49" s="3"/>
      <c r="AG49" s="5"/>
    </row>
    <row r="50" spans="1:33" ht="174.95" customHeight="1" x14ac:dyDescent="0.2">
      <c r="A50" s="11">
        <v>46</v>
      </c>
      <c r="B50" s="7" t="s">
        <v>1</v>
      </c>
      <c r="C50" s="8" t="s">
        <v>366</v>
      </c>
      <c r="D50" s="8" t="s">
        <v>4</v>
      </c>
      <c r="E50" s="9" t="s">
        <v>31</v>
      </c>
      <c r="F50" s="8" t="s">
        <v>198</v>
      </c>
      <c r="G50" s="8" t="s">
        <v>88</v>
      </c>
      <c r="H50" s="9" t="s">
        <v>93</v>
      </c>
      <c r="I50" s="99" t="s">
        <v>135</v>
      </c>
      <c r="J50" s="13" t="s">
        <v>68</v>
      </c>
      <c r="K50" s="13" t="s">
        <v>68</v>
      </c>
      <c r="L50" s="13">
        <v>8853.2900000000009</v>
      </c>
      <c r="M50" s="39">
        <v>60000</v>
      </c>
      <c r="N50" s="8" t="s">
        <v>67</v>
      </c>
      <c r="O50" s="8" t="s">
        <v>67</v>
      </c>
      <c r="P50" s="8" t="s">
        <v>67</v>
      </c>
      <c r="Q50" s="8" t="s">
        <v>67</v>
      </c>
      <c r="R50" s="8" t="s">
        <v>67</v>
      </c>
      <c r="S50" s="7" t="s">
        <v>69</v>
      </c>
      <c r="T50" s="17" t="s">
        <v>65</v>
      </c>
      <c r="U50" s="17" t="s">
        <v>65</v>
      </c>
      <c r="V50" s="15">
        <v>1</v>
      </c>
      <c r="W50" s="8"/>
      <c r="X50" s="8"/>
      <c r="Y50" s="8" t="s">
        <v>69</v>
      </c>
      <c r="Z50" s="9" t="s">
        <v>185</v>
      </c>
      <c r="AA50" s="9" t="s">
        <v>180</v>
      </c>
      <c r="AB50" s="3"/>
      <c r="AC50" s="4"/>
      <c r="AD50" s="3"/>
      <c r="AE50" s="4"/>
      <c r="AF50" s="3"/>
      <c r="AG50" s="5"/>
    </row>
    <row r="51" spans="1:33" ht="174.95" hidden="1" customHeight="1" x14ac:dyDescent="0.2">
      <c r="A51" s="11">
        <v>47</v>
      </c>
      <c r="B51" s="7" t="s">
        <v>1</v>
      </c>
      <c r="C51" s="8" t="s">
        <v>367</v>
      </c>
      <c r="D51" s="8" t="s">
        <v>4</v>
      </c>
      <c r="E51" s="9" t="s">
        <v>31</v>
      </c>
      <c r="F51" s="8" t="s">
        <v>197</v>
      </c>
      <c r="G51" s="8" t="s">
        <v>88</v>
      </c>
      <c r="H51" s="9" t="s">
        <v>92</v>
      </c>
      <c r="I51" s="9" t="s">
        <v>136</v>
      </c>
      <c r="J51" s="13" t="s">
        <v>68</v>
      </c>
      <c r="K51" s="13" t="s">
        <v>68</v>
      </c>
      <c r="L51" s="13">
        <v>8512.44</v>
      </c>
      <c r="M51" s="39">
        <v>120000</v>
      </c>
      <c r="N51" s="8" t="s">
        <v>67</v>
      </c>
      <c r="O51" s="8" t="s">
        <v>67</v>
      </c>
      <c r="P51" s="8" t="s">
        <v>67</v>
      </c>
      <c r="Q51" s="8" t="s">
        <v>67</v>
      </c>
      <c r="R51" s="8" t="s">
        <v>67</v>
      </c>
      <c r="S51" s="7" t="s">
        <v>69</v>
      </c>
      <c r="T51" s="17" t="s">
        <v>65</v>
      </c>
      <c r="U51" s="17" t="s">
        <v>65</v>
      </c>
      <c r="V51" s="15">
        <v>1</v>
      </c>
      <c r="W51" s="8"/>
      <c r="X51" s="8"/>
      <c r="Y51" s="8" t="s">
        <v>69</v>
      </c>
      <c r="Z51" s="9" t="s">
        <v>185</v>
      </c>
      <c r="AA51" s="9" t="s">
        <v>181</v>
      </c>
      <c r="AB51" s="3"/>
      <c r="AC51" s="4"/>
      <c r="AD51" s="3"/>
      <c r="AE51" s="4"/>
      <c r="AF51" s="3"/>
      <c r="AG51" s="5"/>
    </row>
    <row r="52" spans="1:33" ht="174.95" hidden="1" customHeight="1" x14ac:dyDescent="0.2">
      <c r="A52" s="11">
        <v>48</v>
      </c>
      <c r="B52" s="7" t="s">
        <v>1</v>
      </c>
      <c r="C52" s="8" t="s">
        <v>368</v>
      </c>
      <c r="D52" s="8" t="s">
        <v>4</v>
      </c>
      <c r="E52" s="9" t="s">
        <v>32</v>
      </c>
      <c r="F52" s="8" t="s">
        <v>64</v>
      </c>
      <c r="G52" s="8" t="s">
        <v>89</v>
      </c>
      <c r="H52" s="9" t="s">
        <v>93</v>
      </c>
      <c r="I52" s="9" t="s">
        <v>137</v>
      </c>
      <c r="J52" s="13"/>
      <c r="K52" s="13"/>
      <c r="L52" s="13">
        <v>46233.52</v>
      </c>
      <c r="M52" s="39" t="s">
        <v>68</v>
      </c>
      <c r="N52" s="8" t="s">
        <v>69</v>
      </c>
      <c r="O52" s="8" t="s">
        <v>69</v>
      </c>
      <c r="P52" s="8" t="s">
        <v>67</v>
      </c>
      <c r="Q52" s="8" t="s">
        <v>67</v>
      </c>
      <c r="R52" s="8" t="s">
        <v>67</v>
      </c>
      <c r="S52" s="7" t="s">
        <v>69</v>
      </c>
      <c r="T52" s="17" t="s">
        <v>65</v>
      </c>
      <c r="U52" s="17" t="s">
        <v>65</v>
      </c>
      <c r="V52" s="15">
        <v>0.4</v>
      </c>
      <c r="W52" s="8"/>
      <c r="X52" s="8"/>
      <c r="Y52" s="8" t="s">
        <v>69</v>
      </c>
      <c r="Z52" s="9" t="s">
        <v>184</v>
      </c>
      <c r="AA52" s="9" t="s">
        <v>182</v>
      </c>
      <c r="AB52" s="3"/>
      <c r="AC52" s="4"/>
      <c r="AD52" s="3"/>
      <c r="AE52" s="4"/>
      <c r="AF52" s="3"/>
      <c r="AG52" s="5"/>
    </row>
    <row r="53" spans="1:33" ht="174.95" customHeight="1" x14ac:dyDescent="0.2">
      <c r="A53" s="11"/>
      <c r="B53" s="7" t="s">
        <v>1</v>
      </c>
      <c r="C53" s="8"/>
      <c r="D53" s="8" t="s">
        <v>4</v>
      </c>
      <c r="E53" s="9" t="s">
        <v>29</v>
      </c>
      <c r="F53" s="8" t="s">
        <v>197</v>
      </c>
      <c r="G53" s="8"/>
      <c r="H53" s="9" t="s">
        <v>93</v>
      </c>
      <c r="I53" s="99" t="s">
        <v>425</v>
      </c>
      <c r="J53" s="13" t="s">
        <v>68</v>
      </c>
      <c r="K53" s="13" t="s">
        <v>68</v>
      </c>
      <c r="L53" s="13">
        <v>12830.53</v>
      </c>
      <c r="M53" s="39">
        <v>68000</v>
      </c>
      <c r="N53" s="8" t="s">
        <v>69</v>
      </c>
      <c r="O53" s="8" t="s">
        <v>69</v>
      </c>
      <c r="P53" s="8" t="s">
        <v>69</v>
      </c>
      <c r="Q53" s="8" t="s">
        <v>69</v>
      </c>
      <c r="R53" s="8" t="s">
        <v>67</v>
      </c>
      <c r="S53" s="7" t="s">
        <v>69</v>
      </c>
      <c r="T53" s="17" t="s">
        <v>65</v>
      </c>
      <c r="U53" s="17" t="s">
        <v>65</v>
      </c>
      <c r="V53" s="15">
        <v>0.5</v>
      </c>
      <c r="W53" s="8"/>
      <c r="X53" s="8"/>
      <c r="Y53" s="8" t="s">
        <v>69</v>
      </c>
      <c r="Z53" s="9" t="s">
        <v>185</v>
      </c>
      <c r="AA53" s="9" t="s">
        <v>426</v>
      </c>
      <c r="AB53" s="3"/>
      <c r="AC53" s="4"/>
      <c r="AD53" s="3"/>
      <c r="AE53" s="4"/>
      <c r="AF53" s="3"/>
      <c r="AG53" s="5"/>
    </row>
    <row r="54" spans="1:33" ht="174.95" customHeight="1" x14ac:dyDescent="0.2">
      <c r="A54" s="11"/>
      <c r="B54" s="7" t="s">
        <v>1</v>
      </c>
      <c r="C54" s="8"/>
      <c r="D54" s="8" t="s">
        <v>4</v>
      </c>
      <c r="E54" s="9" t="s">
        <v>31</v>
      </c>
      <c r="F54" s="8" t="s">
        <v>197</v>
      </c>
      <c r="G54" s="8"/>
      <c r="H54" s="9" t="s">
        <v>91</v>
      </c>
      <c r="I54" s="99" t="s">
        <v>436</v>
      </c>
      <c r="J54" s="13">
        <v>145</v>
      </c>
      <c r="K54" s="13">
        <v>6</v>
      </c>
      <c r="L54" s="13">
        <f>+K54*J54</f>
        <v>870</v>
      </c>
      <c r="M54" s="39">
        <v>32000</v>
      </c>
      <c r="N54" s="8" t="s">
        <v>67</v>
      </c>
      <c r="O54" s="8" t="s">
        <v>67</v>
      </c>
      <c r="P54" s="8" t="s">
        <v>67</v>
      </c>
      <c r="Q54" s="8" t="s">
        <v>67</v>
      </c>
      <c r="R54" s="8" t="s">
        <v>67</v>
      </c>
      <c r="S54" s="7" t="s">
        <v>69</v>
      </c>
      <c r="T54" s="17" t="s">
        <v>65</v>
      </c>
      <c r="U54" s="17" t="s">
        <v>65</v>
      </c>
      <c r="V54" s="15">
        <v>1</v>
      </c>
      <c r="W54" s="8"/>
      <c r="X54" s="8"/>
      <c r="Y54" s="8" t="s">
        <v>69</v>
      </c>
      <c r="Z54" s="9" t="s">
        <v>185</v>
      </c>
      <c r="AA54" s="9" t="s">
        <v>441</v>
      </c>
      <c r="AB54" s="3"/>
      <c r="AC54" s="4"/>
      <c r="AD54" s="3"/>
      <c r="AE54" s="4"/>
      <c r="AF54" s="3"/>
      <c r="AG54" s="5"/>
    </row>
    <row r="55" spans="1:33" ht="174.95" customHeight="1" x14ac:dyDescent="0.2">
      <c r="A55" s="11"/>
      <c r="B55" s="7" t="s">
        <v>1</v>
      </c>
      <c r="C55" s="8"/>
      <c r="D55" s="8" t="s">
        <v>4</v>
      </c>
      <c r="E55" s="9" t="s">
        <v>31</v>
      </c>
      <c r="F55" s="8" t="s">
        <v>197</v>
      </c>
      <c r="G55" s="8"/>
      <c r="H55" s="9" t="s">
        <v>92</v>
      </c>
      <c r="I55" s="99" t="s">
        <v>438</v>
      </c>
      <c r="J55" s="13">
        <v>400</v>
      </c>
      <c r="K55" s="13" t="s">
        <v>439</v>
      </c>
      <c r="L55" s="13">
        <v>6300</v>
      </c>
      <c r="M55" s="39">
        <v>89618.5</v>
      </c>
      <c r="N55" s="8" t="s">
        <v>69</v>
      </c>
      <c r="O55" s="8" t="s">
        <v>69</v>
      </c>
      <c r="P55" s="8" t="s">
        <v>69</v>
      </c>
      <c r="Q55" s="8" t="s">
        <v>67</v>
      </c>
      <c r="R55" s="8" t="s">
        <v>67</v>
      </c>
      <c r="S55" s="7" t="s">
        <v>69</v>
      </c>
      <c r="T55" s="17" t="s">
        <v>65</v>
      </c>
      <c r="U55" s="17" t="s">
        <v>65</v>
      </c>
      <c r="V55" s="15">
        <v>0.8</v>
      </c>
      <c r="W55" s="8"/>
      <c r="X55" s="8"/>
      <c r="Y55" s="8" t="s">
        <v>69</v>
      </c>
      <c r="Z55" s="9" t="s">
        <v>185</v>
      </c>
      <c r="AA55" s="9" t="s">
        <v>440</v>
      </c>
      <c r="AB55" s="3"/>
      <c r="AC55" s="4"/>
      <c r="AD55" s="3"/>
      <c r="AE55" s="4"/>
      <c r="AF55" s="3"/>
      <c r="AG55" s="5"/>
    </row>
    <row r="56" spans="1:33" ht="174.95" hidden="1" customHeight="1" x14ac:dyDescent="0.2">
      <c r="A56" s="11">
        <v>49</v>
      </c>
      <c r="B56" s="7" t="s">
        <v>1</v>
      </c>
      <c r="C56" s="8" t="s">
        <v>369</v>
      </c>
      <c r="D56" s="8" t="s">
        <v>5</v>
      </c>
      <c r="E56" s="9" t="s">
        <v>33</v>
      </c>
      <c r="F56" s="8" t="s">
        <v>197</v>
      </c>
      <c r="G56" s="8" t="s">
        <v>90</v>
      </c>
      <c r="H56" s="9" t="s">
        <v>91</v>
      </c>
      <c r="I56" s="9" t="s">
        <v>138</v>
      </c>
      <c r="J56" s="13">
        <v>3870</v>
      </c>
      <c r="K56" s="13">
        <v>11.5</v>
      </c>
      <c r="L56" s="13">
        <f t="shared" si="0"/>
        <v>44505</v>
      </c>
      <c r="M56" s="39" t="s">
        <v>68</v>
      </c>
      <c r="N56" s="8" t="s">
        <v>67</v>
      </c>
      <c r="O56" s="8" t="s">
        <v>67</v>
      </c>
      <c r="P56" s="8" t="s">
        <v>69</v>
      </c>
      <c r="Q56" s="8" t="s">
        <v>67</v>
      </c>
      <c r="R56" s="8" t="s">
        <v>67</v>
      </c>
      <c r="S56" s="7" t="s">
        <v>69</v>
      </c>
      <c r="T56" s="17" t="s">
        <v>65</v>
      </c>
      <c r="U56" s="17" t="s">
        <v>65</v>
      </c>
      <c r="V56" s="15">
        <v>0.6</v>
      </c>
      <c r="W56" s="8"/>
      <c r="X56" s="8"/>
      <c r="Y56" s="8" t="s">
        <v>67</v>
      </c>
      <c r="Z56" s="9" t="s">
        <v>184</v>
      </c>
      <c r="AA56" s="9" t="s">
        <v>183</v>
      </c>
      <c r="AB56" s="3"/>
      <c r="AC56" s="4"/>
      <c r="AD56" s="3"/>
      <c r="AE56" s="4"/>
      <c r="AF56" s="3"/>
      <c r="AG56" s="5"/>
    </row>
    <row r="57" spans="1:33" ht="174.95" customHeight="1" x14ac:dyDescent="0.2">
      <c r="A57" s="11"/>
      <c r="B57" s="7" t="s">
        <v>1</v>
      </c>
      <c r="C57" s="9" t="s">
        <v>410</v>
      </c>
      <c r="D57" s="8" t="s">
        <v>5</v>
      </c>
      <c r="E57" s="9" t="s">
        <v>411</v>
      </c>
      <c r="F57" s="8" t="s">
        <v>197</v>
      </c>
      <c r="G57" s="8" t="s">
        <v>68</v>
      </c>
      <c r="H57" s="9" t="s">
        <v>93</v>
      </c>
      <c r="I57" s="99" t="s">
        <v>412</v>
      </c>
      <c r="J57" s="13" t="s">
        <v>68</v>
      </c>
      <c r="K57" s="13" t="s">
        <v>68</v>
      </c>
      <c r="L57" s="13">
        <v>2718.14</v>
      </c>
      <c r="M57" s="39">
        <v>106099.57</v>
      </c>
      <c r="N57" s="8" t="s">
        <v>67</v>
      </c>
      <c r="O57" s="8" t="s">
        <v>69</v>
      </c>
      <c r="P57" s="8" t="s">
        <v>67</v>
      </c>
      <c r="Q57" s="8" t="s">
        <v>67</v>
      </c>
      <c r="R57" s="8" t="s">
        <v>67</v>
      </c>
      <c r="S57" s="7" t="s">
        <v>69</v>
      </c>
      <c r="T57" s="17" t="s">
        <v>65</v>
      </c>
      <c r="U57" s="17" t="s">
        <v>65</v>
      </c>
      <c r="V57" s="15">
        <v>0.5</v>
      </c>
      <c r="W57" s="8"/>
      <c r="X57" s="8"/>
      <c r="Y57" s="8" t="s">
        <v>273</v>
      </c>
      <c r="Z57" s="9" t="s">
        <v>185</v>
      </c>
      <c r="AA57" s="9" t="s">
        <v>413</v>
      </c>
      <c r="AB57" s="3"/>
      <c r="AC57" s="4"/>
      <c r="AD57" s="3"/>
      <c r="AE57" s="4"/>
      <c r="AF57" s="3"/>
      <c r="AG57" s="5"/>
    </row>
    <row r="58" spans="1:33" ht="174.95" customHeight="1" x14ac:dyDescent="0.2">
      <c r="A58" s="11"/>
      <c r="B58" s="7" t="s">
        <v>1</v>
      </c>
      <c r="C58" s="9" t="s">
        <v>410</v>
      </c>
      <c r="D58" s="8" t="s">
        <v>5</v>
      </c>
      <c r="E58" s="9" t="s">
        <v>414</v>
      </c>
      <c r="F58" s="8" t="s">
        <v>197</v>
      </c>
      <c r="G58" s="8" t="s">
        <v>68</v>
      </c>
      <c r="H58" s="9" t="s">
        <v>93</v>
      </c>
      <c r="I58" s="99" t="s">
        <v>415</v>
      </c>
      <c r="J58" s="13" t="s">
        <v>68</v>
      </c>
      <c r="K58" s="13" t="s">
        <v>68</v>
      </c>
      <c r="L58" s="13">
        <v>2659.72</v>
      </c>
      <c r="M58" s="39">
        <v>89285.71</v>
      </c>
      <c r="N58" s="8" t="s">
        <v>67</v>
      </c>
      <c r="O58" s="8" t="s">
        <v>69</v>
      </c>
      <c r="P58" s="8" t="s">
        <v>67</v>
      </c>
      <c r="Q58" s="8" t="s">
        <v>67</v>
      </c>
      <c r="R58" s="8" t="s">
        <v>67</v>
      </c>
      <c r="S58" s="7" t="s">
        <v>69</v>
      </c>
      <c r="T58" s="17" t="s">
        <v>65</v>
      </c>
      <c r="U58" s="17" t="s">
        <v>65</v>
      </c>
      <c r="V58" s="15">
        <v>0.7</v>
      </c>
      <c r="W58" s="8"/>
      <c r="X58" s="8"/>
      <c r="Y58" s="8" t="s">
        <v>67</v>
      </c>
      <c r="Z58" s="9" t="s">
        <v>185</v>
      </c>
      <c r="AA58" s="9" t="s">
        <v>416</v>
      </c>
      <c r="AB58" s="3"/>
      <c r="AC58" s="4"/>
      <c r="AD58" s="3"/>
      <c r="AE58" s="4"/>
      <c r="AF58" s="3"/>
      <c r="AG58" s="5"/>
    </row>
    <row r="59" spans="1:33" ht="174.95" hidden="1" customHeight="1" x14ac:dyDescent="0.2">
      <c r="A59" s="11">
        <v>50</v>
      </c>
      <c r="B59" s="7" t="s">
        <v>1</v>
      </c>
      <c r="C59" s="8" t="s">
        <v>254</v>
      </c>
      <c r="D59" s="8" t="s">
        <v>187</v>
      </c>
      <c r="E59" s="9" t="s">
        <v>255</v>
      </c>
      <c r="F59" s="8" t="s">
        <v>64</v>
      </c>
      <c r="G59" s="8" t="s">
        <v>256</v>
      </c>
      <c r="H59" s="9" t="s">
        <v>91</v>
      </c>
      <c r="I59" s="9" t="s">
        <v>283</v>
      </c>
      <c r="J59" s="13" t="s">
        <v>68</v>
      </c>
      <c r="K59" s="13" t="s">
        <v>68</v>
      </c>
      <c r="L59" s="13">
        <v>2805.45</v>
      </c>
      <c r="M59" s="39">
        <v>172264.47</v>
      </c>
      <c r="N59" s="8" t="s">
        <v>67</v>
      </c>
      <c r="O59" s="8" t="s">
        <v>69</v>
      </c>
      <c r="P59" s="8" t="s">
        <v>67</v>
      </c>
      <c r="Q59" s="8" t="s">
        <v>67</v>
      </c>
      <c r="R59" s="8" t="s">
        <v>67</v>
      </c>
      <c r="S59" s="7" t="s">
        <v>69</v>
      </c>
      <c r="T59" s="17" t="s">
        <v>65</v>
      </c>
      <c r="U59" s="17" t="s">
        <v>65</v>
      </c>
      <c r="V59" s="15" t="s">
        <v>68</v>
      </c>
      <c r="W59" s="8"/>
      <c r="X59" s="8"/>
      <c r="Y59" s="8" t="s">
        <v>69</v>
      </c>
      <c r="Z59" s="9" t="s">
        <v>185</v>
      </c>
      <c r="AA59" s="9" t="s">
        <v>288</v>
      </c>
      <c r="AB59" s="3"/>
      <c r="AC59" s="4"/>
      <c r="AD59" s="3"/>
      <c r="AE59" s="4"/>
      <c r="AF59" s="3"/>
      <c r="AG59" s="5"/>
    </row>
    <row r="60" spans="1:33" ht="174.95" customHeight="1" x14ac:dyDescent="0.2">
      <c r="A60" s="11">
        <v>51</v>
      </c>
      <c r="B60" s="7" t="s">
        <v>1</v>
      </c>
      <c r="C60" s="8" t="s">
        <v>254</v>
      </c>
      <c r="D60" s="8" t="s">
        <v>187</v>
      </c>
      <c r="E60" s="9" t="s">
        <v>255</v>
      </c>
      <c r="F60" s="8" t="s">
        <v>64</v>
      </c>
      <c r="G60" s="8" t="s">
        <v>256</v>
      </c>
      <c r="H60" s="9" t="s">
        <v>91</v>
      </c>
      <c r="I60" s="99" t="s">
        <v>419</v>
      </c>
      <c r="J60" s="13" t="s">
        <v>68</v>
      </c>
      <c r="K60" s="13" t="s">
        <v>68</v>
      </c>
      <c r="L60" s="13">
        <v>502.59</v>
      </c>
      <c r="M60" s="39">
        <v>140000</v>
      </c>
      <c r="N60" s="8" t="s">
        <v>67</v>
      </c>
      <c r="O60" s="8" t="s">
        <v>69</v>
      </c>
      <c r="P60" s="8" t="s">
        <v>67</v>
      </c>
      <c r="Q60" s="8" t="s">
        <v>67</v>
      </c>
      <c r="R60" s="8" t="s">
        <v>67</v>
      </c>
      <c r="S60" s="7" t="s">
        <v>69</v>
      </c>
      <c r="T60" s="17" t="s">
        <v>65</v>
      </c>
      <c r="U60" s="17" t="s">
        <v>65</v>
      </c>
      <c r="V60" s="15" t="s">
        <v>68</v>
      </c>
      <c r="W60" s="8"/>
      <c r="X60" s="8"/>
      <c r="Y60" s="8" t="s">
        <v>67</v>
      </c>
      <c r="Z60" s="9" t="s">
        <v>185</v>
      </c>
      <c r="AA60" s="9" t="s">
        <v>289</v>
      </c>
      <c r="AB60" s="3"/>
      <c r="AC60" s="4"/>
      <c r="AD60" s="3"/>
      <c r="AE60" s="4"/>
      <c r="AF60" s="3"/>
      <c r="AG60" s="5"/>
    </row>
    <row r="61" spans="1:33" ht="174.95" customHeight="1" x14ac:dyDescent="0.2">
      <c r="A61" s="11">
        <v>52</v>
      </c>
      <c r="B61" s="7" t="s">
        <v>1</v>
      </c>
      <c r="C61" s="8" t="s">
        <v>257</v>
      </c>
      <c r="D61" s="8" t="s">
        <v>187</v>
      </c>
      <c r="E61" s="9" t="s">
        <v>258</v>
      </c>
      <c r="F61" s="8" t="s">
        <v>64</v>
      </c>
      <c r="G61" s="8" t="s">
        <v>259</v>
      </c>
      <c r="H61" s="9" t="s">
        <v>93</v>
      </c>
      <c r="I61" s="99" t="s">
        <v>420</v>
      </c>
      <c r="J61" s="13" t="s">
        <v>68</v>
      </c>
      <c r="K61" s="13" t="s">
        <v>68</v>
      </c>
      <c r="L61" s="13">
        <v>401.12</v>
      </c>
      <c r="M61" s="39">
        <v>20000</v>
      </c>
      <c r="N61" s="8" t="s">
        <v>67</v>
      </c>
      <c r="O61" s="8" t="s">
        <v>69</v>
      </c>
      <c r="P61" s="8" t="s">
        <v>67</v>
      </c>
      <c r="Q61" s="8" t="s">
        <v>67</v>
      </c>
      <c r="R61" s="8" t="s">
        <v>67</v>
      </c>
      <c r="S61" s="7" t="s">
        <v>69</v>
      </c>
      <c r="T61" s="17" t="s">
        <v>65</v>
      </c>
      <c r="U61" s="17" t="s">
        <v>65</v>
      </c>
      <c r="V61" s="15" t="s">
        <v>68</v>
      </c>
      <c r="W61" s="8"/>
      <c r="X61" s="8"/>
      <c r="Y61" s="8" t="s">
        <v>69</v>
      </c>
      <c r="Z61" s="9" t="s">
        <v>185</v>
      </c>
      <c r="AA61" s="9" t="s">
        <v>290</v>
      </c>
      <c r="AB61" s="3"/>
      <c r="AC61" s="4"/>
      <c r="AD61" s="3"/>
      <c r="AE61" s="4"/>
      <c r="AF61" s="3"/>
      <c r="AG61" s="5"/>
    </row>
    <row r="62" spans="1:33" ht="174.95" hidden="1" customHeight="1" x14ac:dyDescent="0.2">
      <c r="A62" s="11">
        <v>53</v>
      </c>
      <c r="B62" s="7" t="s">
        <v>1</v>
      </c>
      <c r="C62" s="8" t="s">
        <v>286</v>
      </c>
      <c r="D62" s="8" t="s">
        <v>187</v>
      </c>
      <c r="E62" s="9" t="s">
        <v>258</v>
      </c>
      <c r="F62" s="8" t="s">
        <v>64</v>
      </c>
      <c r="G62" s="8" t="s">
        <v>285</v>
      </c>
      <c r="H62" s="9" t="s">
        <v>91</v>
      </c>
      <c r="I62" s="9" t="s">
        <v>284</v>
      </c>
      <c r="J62" s="13">
        <v>2.5499999999999998</v>
      </c>
      <c r="K62" s="13">
        <v>5</v>
      </c>
      <c r="L62" s="13">
        <f t="shared" ref="L62:L68" si="2">+K62*J62</f>
        <v>12.75</v>
      </c>
      <c r="M62" s="39" t="s">
        <v>68</v>
      </c>
      <c r="N62" s="8" t="s">
        <v>67</v>
      </c>
      <c r="O62" s="8" t="s">
        <v>69</v>
      </c>
      <c r="P62" s="8" t="s">
        <v>67</v>
      </c>
      <c r="Q62" s="8" t="s">
        <v>67</v>
      </c>
      <c r="R62" s="8" t="s">
        <v>67</v>
      </c>
      <c r="S62" s="7" t="s">
        <v>69</v>
      </c>
      <c r="T62" s="17" t="s">
        <v>65</v>
      </c>
      <c r="U62" s="17" t="s">
        <v>65</v>
      </c>
      <c r="V62" s="15">
        <v>0.35</v>
      </c>
      <c r="W62" s="8"/>
      <c r="X62" s="8"/>
      <c r="Y62" s="8" t="s">
        <v>67</v>
      </c>
      <c r="Z62" s="9" t="s">
        <v>184</v>
      </c>
      <c r="AA62" s="9" t="s">
        <v>291</v>
      </c>
      <c r="AB62" s="3"/>
      <c r="AC62" s="4"/>
      <c r="AD62" s="3"/>
      <c r="AE62" s="4"/>
      <c r="AF62" s="3"/>
      <c r="AG62" s="5"/>
    </row>
    <row r="63" spans="1:33" ht="174.95" hidden="1" customHeight="1" x14ac:dyDescent="0.2">
      <c r="A63" s="11">
        <v>54</v>
      </c>
      <c r="B63" s="7" t="s">
        <v>1</v>
      </c>
      <c r="C63" s="8" t="s">
        <v>257</v>
      </c>
      <c r="D63" s="8" t="s">
        <v>187</v>
      </c>
      <c r="E63" s="9" t="s">
        <v>258</v>
      </c>
      <c r="F63" s="8" t="s">
        <v>64</v>
      </c>
      <c r="G63" s="8" t="s">
        <v>259</v>
      </c>
      <c r="H63" s="9" t="s">
        <v>91</v>
      </c>
      <c r="I63" s="9" t="s">
        <v>260</v>
      </c>
      <c r="J63" s="13">
        <v>380</v>
      </c>
      <c r="K63" s="13">
        <v>4</v>
      </c>
      <c r="L63" s="13">
        <f t="shared" si="2"/>
        <v>1520</v>
      </c>
      <c r="M63" s="39" t="s">
        <v>68</v>
      </c>
      <c r="N63" s="8" t="s">
        <v>67</v>
      </c>
      <c r="O63" s="8" t="s">
        <v>69</v>
      </c>
      <c r="P63" s="8" t="s">
        <v>67</v>
      </c>
      <c r="Q63" s="8" t="s">
        <v>67</v>
      </c>
      <c r="R63" s="8" t="s">
        <v>67</v>
      </c>
      <c r="S63" s="7" t="s">
        <v>69</v>
      </c>
      <c r="T63" s="17" t="s">
        <v>65</v>
      </c>
      <c r="U63" s="17" t="s">
        <v>65</v>
      </c>
      <c r="V63" s="15">
        <v>0.2</v>
      </c>
      <c r="W63" s="8"/>
      <c r="X63" s="8"/>
      <c r="Y63" s="8" t="s">
        <v>67</v>
      </c>
      <c r="Z63" s="9" t="s">
        <v>184</v>
      </c>
      <c r="AA63" s="9" t="s">
        <v>292</v>
      </c>
      <c r="AB63" s="3"/>
      <c r="AC63" s="4"/>
      <c r="AD63" s="3"/>
      <c r="AE63" s="4"/>
      <c r="AF63" s="3"/>
      <c r="AG63" s="5"/>
    </row>
    <row r="64" spans="1:33" ht="174.95" hidden="1" customHeight="1" x14ac:dyDescent="0.2">
      <c r="A64" s="11">
        <v>55</v>
      </c>
      <c r="B64" s="7" t="s">
        <v>1</v>
      </c>
      <c r="C64" s="8" t="s">
        <v>257</v>
      </c>
      <c r="D64" s="8" t="s">
        <v>187</v>
      </c>
      <c r="E64" s="9" t="s">
        <v>258</v>
      </c>
      <c r="F64" s="8" t="s">
        <v>64</v>
      </c>
      <c r="G64" s="8" t="s">
        <v>259</v>
      </c>
      <c r="H64" s="9" t="s">
        <v>91</v>
      </c>
      <c r="I64" s="9" t="s">
        <v>261</v>
      </c>
      <c r="J64" s="13">
        <v>750</v>
      </c>
      <c r="K64" s="13">
        <v>4</v>
      </c>
      <c r="L64" s="13">
        <f t="shared" si="2"/>
        <v>3000</v>
      </c>
      <c r="M64" s="39" t="s">
        <v>68</v>
      </c>
      <c r="N64" s="8" t="s">
        <v>67</v>
      </c>
      <c r="O64" s="8" t="s">
        <v>69</v>
      </c>
      <c r="P64" s="8" t="s">
        <v>67</v>
      </c>
      <c r="Q64" s="8" t="s">
        <v>67</v>
      </c>
      <c r="R64" s="8" t="s">
        <v>67</v>
      </c>
      <c r="S64" s="7" t="s">
        <v>69</v>
      </c>
      <c r="T64" s="17" t="s">
        <v>65</v>
      </c>
      <c r="U64" s="17" t="s">
        <v>65</v>
      </c>
      <c r="V64" s="15">
        <v>0.3</v>
      </c>
      <c r="W64" s="8"/>
      <c r="X64" s="8"/>
      <c r="Y64" s="8" t="s">
        <v>67</v>
      </c>
      <c r="Z64" s="9" t="s">
        <v>184</v>
      </c>
      <c r="AA64" s="9" t="s">
        <v>293</v>
      </c>
      <c r="AB64" s="3"/>
      <c r="AC64" s="4"/>
      <c r="AD64" s="3"/>
      <c r="AE64" s="4"/>
      <c r="AF64" s="3"/>
      <c r="AG64" s="5"/>
    </row>
    <row r="65" spans="1:33" ht="174.95" hidden="1" customHeight="1" x14ac:dyDescent="0.2">
      <c r="A65" s="11">
        <v>56</v>
      </c>
      <c r="B65" s="7" t="s">
        <v>1</v>
      </c>
      <c r="C65" s="8" t="s">
        <v>257</v>
      </c>
      <c r="D65" s="8" t="s">
        <v>187</v>
      </c>
      <c r="E65" s="9" t="s">
        <v>258</v>
      </c>
      <c r="F65" s="8" t="s">
        <v>64</v>
      </c>
      <c r="G65" s="8" t="s">
        <v>259</v>
      </c>
      <c r="H65" s="9" t="s">
        <v>91</v>
      </c>
      <c r="I65" s="9" t="s">
        <v>262</v>
      </c>
      <c r="J65" s="13">
        <v>485</v>
      </c>
      <c r="K65" s="13">
        <v>5</v>
      </c>
      <c r="L65" s="13">
        <f t="shared" si="2"/>
        <v>2425</v>
      </c>
      <c r="M65" s="39" t="s">
        <v>68</v>
      </c>
      <c r="N65" s="8" t="s">
        <v>67</v>
      </c>
      <c r="O65" s="8" t="s">
        <v>69</v>
      </c>
      <c r="P65" s="8" t="s">
        <v>67</v>
      </c>
      <c r="Q65" s="8" t="s">
        <v>67</v>
      </c>
      <c r="R65" s="8" t="s">
        <v>67</v>
      </c>
      <c r="S65" s="7" t="s">
        <v>69</v>
      </c>
      <c r="T65" s="17" t="s">
        <v>65</v>
      </c>
      <c r="U65" s="17" t="s">
        <v>65</v>
      </c>
      <c r="V65" s="15">
        <v>0.2</v>
      </c>
      <c r="W65" s="8"/>
      <c r="X65" s="8"/>
      <c r="Y65" s="8" t="s">
        <v>67</v>
      </c>
      <c r="Z65" s="9" t="s">
        <v>184</v>
      </c>
      <c r="AA65" s="9" t="s">
        <v>294</v>
      </c>
      <c r="AB65" s="3"/>
      <c r="AC65" s="4"/>
      <c r="AD65" s="3"/>
      <c r="AE65" s="4"/>
      <c r="AF65" s="3"/>
      <c r="AG65" s="5"/>
    </row>
    <row r="66" spans="1:33" ht="174.95" customHeight="1" x14ac:dyDescent="0.2">
      <c r="A66" s="11">
        <v>57</v>
      </c>
      <c r="B66" s="7" t="s">
        <v>1</v>
      </c>
      <c r="C66" s="8" t="s">
        <v>268</v>
      </c>
      <c r="D66" s="8" t="s">
        <v>187</v>
      </c>
      <c r="E66" s="9" t="s">
        <v>269</v>
      </c>
      <c r="F66" s="8" t="s">
        <v>197</v>
      </c>
      <c r="G66" s="8" t="s">
        <v>270</v>
      </c>
      <c r="H66" s="9" t="s">
        <v>91</v>
      </c>
      <c r="I66" s="99" t="s">
        <v>421</v>
      </c>
      <c r="J66" s="13">
        <v>1000</v>
      </c>
      <c r="K66" s="13">
        <v>8</v>
      </c>
      <c r="L66" s="13">
        <f t="shared" si="2"/>
        <v>8000</v>
      </c>
      <c r="M66" s="39">
        <v>145453.73000000001</v>
      </c>
      <c r="N66" s="8" t="s">
        <v>67</v>
      </c>
      <c r="O66" s="8" t="s">
        <v>69</v>
      </c>
      <c r="P66" s="8" t="s">
        <v>273</v>
      </c>
      <c r="Q66" s="8" t="s">
        <v>67</v>
      </c>
      <c r="R66" s="8" t="s">
        <v>67</v>
      </c>
      <c r="S66" s="7" t="s">
        <v>69</v>
      </c>
      <c r="T66" s="17" t="s">
        <v>65</v>
      </c>
      <c r="U66" s="17" t="s">
        <v>65</v>
      </c>
      <c r="V66" s="15">
        <v>0.4</v>
      </c>
      <c r="W66" s="8"/>
      <c r="X66" s="8"/>
      <c r="Y66" s="8" t="s">
        <v>69</v>
      </c>
      <c r="Z66" s="9" t="s">
        <v>185</v>
      </c>
      <c r="AA66" s="9" t="s">
        <v>295</v>
      </c>
      <c r="AB66" s="3"/>
      <c r="AC66" s="4"/>
      <c r="AD66" s="3"/>
      <c r="AE66" s="4"/>
      <c r="AF66" s="3"/>
      <c r="AG66" s="5"/>
    </row>
    <row r="67" spans="1:33" ht="174.95" hidden="1" customHeight="1" x14ac:dyDescent="0.2">
      <c r="A67" s="11">
        <v>58</v>
      </c>
      <c r="B67" s="7" t="s">
        <v>1</v>
      </c>
      <c r="C67" s="8" t="s">
        <v>268</v>
      </c>
      <c r="D67" s="8" t="s">
        <v>187</v>
      </c>
      <c r="E67" s="9" t="s">
        <v>269</v>
      </c>
      <c r="F67" s="8" t="s">
        <v>197</v>
      </c>
      <c r="G67" s="8" t="s">
        <v>270</v>
      </c>
      <c r="H67" s="9" t="s">
        <v>91</v>
      </c>
      <c r="I67" s="9" t="s">
        <v>271</v>
      </c>
      <c r="J67" s="13">
        <v>330</v>
      </c>
      <c r="K67" s="13">
        <v>6.9</v>
      </c>
      <c r="L67" s="13">
        <f t="shared" si="2"/>
        <v>2277</v>
      </c>
      <c r="M67" s="39">
        <v>41857.199999999997</v>
      </c>
      <c r="N67" s="8" t="s">
        <v>67</v>
      </c>
      <c r="O67" s="8" t="s">
        <v>69</v>
      </c>
      <c r="P67" s="8" t="s">
        <v>67</v>
      </c>
      <c r="Q67" s="8" t="s">
        <v>67</v>
      </c>
      <c r="R67" s="8" t="s">
        <v>67</v>
      </c>
      <c r="S67" s="7" t="s">
        <v>69</v>
      </c>
      <c r="T67" s="17" t="s">
        <v>65</v>
      </c>
      <c r="U67" s="17" t="s">
        <v>65</v>
      </c>
      <c r="V67" s="15">
        <v>0.4</v>
      </c>
      <c r="W67" s="8"/>
      <c r="X67" s="8"/>
      <c r="Y67" s="8" t="s">
        <v>69</v>
      </c>
      <c r="Z67" s="9" t="s">
        <v>185</v>
      </c>
      <c r="AA67" s="9" t="s">
        <v>295</v>
      </c>
      <c r="AB67" s="3"/>
      <c r="AC67" s="4"/>
      <c r="AD67" s="3"/>
      <c r="AE67" s="4"/>
      <c r="AF67" s="3"/>
      <c r="AG67" s="5"/>
    </row>
    <row r="68" spans="1:33" ht="174.95" hidden="1" customHeight="1" x14ac:dyDescent="0.2">
      <c r="A68" s="11">
        <v>59</v>
      </c>
      <c r="B68" s="7" t="s">
        <v>1</v>
      </c>
      <c r="C68" s="8" t="s">
        <v>268</v>
      </c>
      <c r="D68" s="8" t="s">
        <v>187</v>
      </c>
      <c r="E68" s="9" t="s">
        <v>269</v>
      </c>
      <c r="F68" s="8" t="s">
        <v>197</v>
      </c>
      <c r="G68" s="8" t="s">
        <v>270</v>
      </c>
      <c r="H68" s="9" t="s">
        <v>91</v>
      </c>
      <c r="I68" s="9" t="s">
        <v>272</v>
      </c>
      <c r="J68" s="13">
        <v>370</v>
      </c>
      <c r="K68" s="13">
        <v>8</v>
      </c>
      <c r="L68" s="13">
        <f t="shared" si="2"/>
        <v>2960</v>
      </c>
      <c r="M68" s="39">
        <v>46930.8</v>
      </c>
      <c r="N68" s="8" t="s">
        <v>273</v>
      </c>
      <c r="O68" s="8" t="s">
        <v>69</v>
      </c>
      <c r="P68" s="8" t="s">
        <v>67</v>
      </c>
      <c r="Q68" s="8" t="s">
        <v>67</v>
      </c>
      <c r="R68" s="8" t="s">
        <v>67</v>
      </c>
      <c r="S68" s="7" t="s">
        <v>69</v>
      </c>
      <c r="T68" s="17" t="s">
        <v>65</v>
      </c>
      <c r="U68" s="17" t="s">
        <v>65</v>
      </c>
      <c r="V68" s="15">
        <v>0.4</v>
      </c>
      <c r="W68" s="8"/>
      <c r="X68" s="8"/>
      <c r="Y68" s="8" t="s">
        <v>69</v>
      </c>
      <c r="Z68" s="9" t="s">
        <v>185</v>
      </c>
      <c r="AA68" s="9" t="s">
        <v>296</v>
      </c>
      <c r="AB68" s="3"/>
      <c r="AC68" s="4"/>
      <c r="AD68" s="3"/>
      <c r="AE68" s="4"/>
      <c r="AF68" s="3"/>
      <c r="AG68" s="5"/>
    </row>
    <row r="69" spans="1:33" ht="174.95" hidden="1" customHeight="1" x14ac:dyDescent="0.2">
      <c r="A69" s="11">
        <v>60</v>
      </c>
      <c r="B69" s="7" t="s">
        <v>1</v>
      </c>
      <c r="C69" s="7" t="s">
        <v>190</v>
      </c>
      <c r="D69" s="8" t="s">
        <v>188</v>
      </c>
      <c r="E69" s="8" t="s">
        <v>191</v>
      </c>
      <c r="F69" s="8" t="s">
        <v>64</v>
      </c>
      <c r="G69" s="8" t="s">
        <v>192</v>
      </c>
      <c r="H69" s="8" t="s">
        <v>91</v>
      </c>
      <c r="I69" s="9" t="s">
        <v>194</v>
      </c>
      <c r="J69" s="13">
        <v>556</v>
      </c>
      <c r="K69" s="13" t="s">
        <v>196</v>
      </c>
      <c r="L69" s="13"/>
      <c r="M69" s="39" t="s">
        <v>68</v>
      </c>
      <c r="N69" s="8" t="s">
        <v>69</v>
      </c>
      <c r="O69" s="8" t="s">
        <v>69</v>
      </c>
      <c r="P69" s="8" t="s">
        <v>69</v>
      </c>
      <c r="Q69" s="8" t="s">
        <v>69</v>
      </c>
      <c r="R69" s="8" t="s">
        <v>69</v>
      </c>
      <c r="S69" s="7" t="s">
        <v>69</v>
      </c>
      <c r="T69" s="17" t="s">
        <v>65</v>
      </c>
      <c r="U69" s="17" t="s">
        <v>65</v>
      </c>
      <c r="V69" s="15">
        <v>0.4</v>
      </c>
      <c r="W69" s="8"/>
      <c r="X69" s="8"/>
      <c r="Y69" s="8" t="s">
        <v>67</v>
      </c>
      <c r="Z69" s="9" t="s">
        <v>184</v>
      </c>
      <c r="AA69" s="9" t="s">
        <v>297</v>
      </c>
      <c r="AB69" s="3"/>
      <c r="AC69" s="4"/>
      <c r="AD69" s="3"/>
      <c r="AE69" s="4"/>
      <c r="AF69" s="3"/>
      <c r="AG69" s="5"/>
    </row>
    <row r="70" spans="1:33" ht="174.95" hidden="1" customHeight="1" x14ac:dyDescent="0.2">
      <c r="A70" s="11">
        <v>61</v>
      </c>
      <c r="B70" s="7" t="s">
        <v>1</v>
      </c>
      <c r="C70" s="7" t="s">
        <v>190</v>
      </c>
      <c r="D70" s="8" t="s">
        <v>188</v>
      </c>
      <c r="E70" s="8" t="s">
        <v>191</v>
      </c>
      <c r="F70" s="8" t="s">
        <v>64</v>
      </c>
      <c r="G70" s="8" t="s">
        <v>193</v>
      </c>
      <c r="H70" s="8" t="s">
        <v>91</v>
      </c>
      <c r="I70" s="9" t="s">
        <v>195</v>
      </c>
      <c r="J70" s="13">
        <v>640</v>
      </c>
      <c r="K70" s="13">
        <v>8</v>
      </c>
      <c r="L70" s="13">
        <f t="shared" si="0"/>
        <v>5120</v>
      </c>
      <c r="M70" s="39" t="s">
        <v>68</v>
      </c>
      <c r="N70" s="8" t="s">
        <v>69</v>
      </c>
      <c r="O70" s="8" t="s">
        <v>69</v>
      </c>
      <c r="P70" s="8" t="s">
        <v>69</v>
      </c>
      <c r="Q70" s="8" t="s">
        <v>69</v>
      </c>
      <c r="R70" s="8" t="s">
        <v>69</v>
      </c>
      <c r="S70" s="7" t="s">
        <v>69</v>
      </c>
      <c r="T70" s="17" t="s">
        <v>65</v>
      </c>
      <c r="U70" s="17" t="s">
        <v>65</v>
      </c>
      <c r="V70" s="15">
        <v>0.3</v>
      </c>
      <c r="W70" s="8"/>
      <c r="X70" s="8"/>
      <c r="Y70" s="8" t="s">
        <v>67</v>
      </c>
      <c r="Z70" s="9" t="s">
        <v>184</v>
      </c>
      <c r="AA70" s="9" t="s">
        <v>298</v>
      </c>
      <c r="AB70" s="3"/>
      <c r="AC70" s="4"/>
      <c r="AD70" s="3"/>
      <c r="AE70" s="4"/>
      <c r="AF70" s="3"/>
      <c r="AG70" s="5"/>
    </row>
    <row r="71" spans="1:33" ht="174.95" hidden="1" customHeight="1" x14ac:dyDescent="0.2">
      <c r="A71" s="11">
        <v>62</v>
      </c>
      <c r="B71" s="7" t="s">
        <v>1</v>
      </c>
      <c r="C71" s="7" t="s">
        <v>206</v>
      </c>
      <c r="D71" s="9" t="s">
        <v>189</v>
      </c>
      <c r="E71" s="9" t="s">
        <v>207</v>
      </c>
      <c r="F71" s="9" t="s">
        <v>64</v>
      </c>
      <c r="G71" s="9" t="s">
        <v>208</v>
      </c>
      <c r="H71" s="9" t="s">
        <v>91</v>
      </c>
      <c r="I71" s="9" t="s">
        <v>210</v>
      </c>
      <c r="J71" s="13">
        <v>450</v>
      </c>
      <c r="K71" s="13">
        <v>4</v>
      </c>
      <c r="L71" s="13">
        <f t="shared" si="0"/>
        <v>1800</v>
      </c>
      <c r="M71" s="39" t="s">
        <v>68</v>
      </c>
      <c r="N71" s="8" t="s">
        <v>67</v>
      </c>
      <c r="O71" s="8" t="s">
        <v>69</v>
      </c>
      <c r="P71" s="8" t="s">
        <v>67</v>
      </c>
      <c r="Q71" s="8" t="s">
        <v>273</v>
      </c>
      <c r="R71" s="8" t="s">
        <v>67</v>
      </c>
      <c r="S71" s="7" t="s">
        <v>69</v>
      </c>
      <c r="T71" s="17" t="s">
        <v>65</v>
      </c>
      <c r="U71" s="17" t="s">
        <v>65</v>
      </c>
      <c r="V71" s="15">
        <v>0.4</v>
      </c>
      <c r="W71" s="8"/>
      <c r="X71" s="8"/>
      <c r="Y71" s="8" t="s">
        <v>67</v>
      </c>
      <c r="Z71" s="9" t="s">
        <v>184</v>
      </c>
      <c r="AA71" s="9" t="s">
        <v>299</v>
      </c>
      <c r="AB71" s="3"/>
      <c r="AC71" s="4"/>
      <c r="AD71" s="3"/>
      <c r="AE71" s="4"/>
      <c r="AF71" s="3"/>
      <c r="AG71" s="5"/>
    </row>
    <row r="72" spans="1:33" ht="174.95" hidden="1" customHeight="1" x14ac:dyDescent="0.2">
      <c r="A72" s="11">
        <v>63</v>
      </c>
      <c r="B72" s="7" t="s">
        <v>1</v>
      </c>
      <c r="C72" s="7" t="s">
        <v>206</v>
      </c>
      <c r="D72" s="8" t="s">
        <v>189</v>
      </c>
      <c r="E72" s="8" t="s">
        <v>207</v>
      </c>
      <c r="F72" s="8" t="s">
        <v>64</v>
      </c>
      <c r="G72" s="8" t="s">
        <v>208</v>
      </c>
      <c r="H72" s="9" t="s">
        <v>91</v>
      </c>
      <c r="I72" s="9" t="s">
        <v>209</v>
      </c>
      <c r="J72" s="13">
        <v>200</v>
      </c>
      <c r="K72" s="13">
        <v>3.5</v>
      </c>
      <c r="L72" s="13">
        <f t="shared" si="0"/>
        <v>700</v>
      </c>
      <c r="M72" s="39" t="s">
        <v>68</v>
      </c>
      <c r="N72" s="8" t="s">
        <v>67</v>
      </c>
      <c r="O72" s="8" t="s">
        <v>69</v>
      </c>
      <c r="P72" s="8" t="s">
        <v>67</v>
      </c>
      <c r="Q72" s="8" t="s">
        <v>273</v>
      </c>
      <c r="R72" s="8" t="s">
        <v>67</v>
      </c>
      <c r="S72" s="7" t="s">
        <v>69</v>
      </c>
      <c r="T72" s="17" t="s">
        <v>65</v>
      </c>
      <c r="U72" s="17" t="s">
        <v>65</v>
      </c>
      <c r="V72" s="15">
        <v>0.3</v>
      </c>
      <c r="W72" s="8"/>
      <c r="X72" s="8"/>
      <c r="Y72" s="8" t="s">
        <v>67</v>
      </c>
      <c r="Z72" s="9" t="s">
        <v>184</v>
      </c>
      <c r="AA72" s="9" t="s">
        <v>300</v>
      </c>
      <c r="AB72" s="3"/>
      <c r="AC72" s="4"/>
      <c r="AD72" s="3"/>
      <c r="AE72" s="4"/>
      <c r="AF72" s="3"/>
      <c r="AG72" s="5"/>
    </row>
    <row r="73" spans="1:33" ht="174.95" hidden="1" customHeight="1" x14ac:dyDescent="0.2">
      <c r="A73" s="11">
        <v>64</v>
      </c>
      <c r="B73" s="7" t="s">
        <v>1</v>
      </c>
      <c r="C73" s="7" t="s">
        <v>211</v>
      </c>
      <c r="D73" s="8" t="s">
        <v>189</v>
      </c>
      <c r="E73" s="8" t="s">
        <v>212</v>
      </c>
      <c r="F73" s="8" t="s">
        <v>197</v>
      </c>
      <c r="G73" s="8" t="s">
        <v>213</v>
      </c>
      <c r="H73" s="8" t="s">
        <v>91</v>
      </c>
      <c r="I73" s="9" t="s">
        <v>214</v>
      </c>
      <c r="J73" s="13">
        <v>130</v>
      </c>
      <c r="K73" s="13">
        <v>3</v>
      </c>
      <c r="L73" s="13">
        <f t="shared" si="0"/>
        <v>390</v>
      </c>
      <c r="M73" s="39" t="s">
        <v>68</v>
      </c>
      <c r="N73" s="8" t="s">
        <v>67</v>
      </c>
      <c r="O73" s="8" t="s">
        <v>69</v>
      </c>
      <c r="P73" s="8" t="s">
        <v>67</v>
      </c>
      <c r="Q73" s="8" t="s">
        <v>273</v>
      </c>
      <c r="R73" s="8" t="s">
        <v>67</v>
      </c>
      <c r="S73" s="7" t="s">
        <v>69</v>
      </c>
      <c r="T73" s="17" t="s">
        <v>65</v>
      </c>
      <c r="U73" s="17" t="s">
        <v>65</v>
      </c>
      <c r="V73" s="15">
        <v>0.95</v>
      </c>
      <c r="W73" s="8"/>
      <c r="X73" s="8"/>
      <c r="Y73" s="8" t="s">
        <v>67</v>
      </c>
      <c r="Z73" s="9" t="s">
        <v>184</v>
      </c>
      <c r="AA73" s="9" t="s">
        <v>274</v>
      </c>
      <c r="AB73" s="3"/>
      <c r="AC73" s="4"/>
      <c r="AD73" s="3"/>
      <c r="AE73" s="4"/>
      <c r="AF73" s="3"/>
      <c r="AG73" s="5"/>
    </row>
    <row r="74" spans="1:33" ht="174.95" hidden="1" customHeight="1" x14ac:dyDescent="0.2">
      <c r="A74" s="11">
        <v>65</v>
      </c>
      <c r="B74" s="7" t="s">
        <v>1</v>
      </c>
      <c r="C74" s="7" t="s">
        <v>215</v>
      </c>
      <c r="D74" s="8" t="s">
        <v>189</v>
      </c>
      <c r="E74" s="9" t="s">
        <v>216</v>
      </c>
      <c r="F74" s="8" t="s">
        <v>197</v>
      </c>
      <c r="G74" s="8" t="s">
        <v>217</v>
      </c>
      <c r="H74" s="8" t="s">
        <v>91</v>
      </c>
      <c r="I74" s="9" t="s">
        <v>218</v>
      </c>
      <c r="J74" s="13">
        <v>185</v>
      </c>
      <c r="K74" s="13">
        <v>7.9</v>
      </c>
      <c r="L74" s="13">
        <f t="shared" si="0"/>
        <v>1461.5</v>
      </c>
      <c r="M74" s="39">
        <v>44400</v>
      </c>
      <c r="N74" s="8" t="s">
        <v>67</v>
      </c>
      <c r="O74" s="8" t="s">
        <v>69</v>
      </c>
      <c r="P74" s="8" t="s">
        <v>67</v>
      </c>
      <c r="Q74" s="8" t="s">
        <v>273</v>
      </c>
      <c r="R74" s="8" t="s">
        <v>67</v>
      </c>
      <c r="S74" s="7" t="s">
        <v>69</v>
      </c>
      <c r="T74" s="17" t="s">
        <v>65</v>
      </c>
      <c r="U74" s="17" t="s">
        <v>65</v>
      </c>
      <c r="V74" s="15">
        <v>0.8</v>
      </c>
      <c r="W74" s="8"/>
      <c r="X74" s="8"/>
      <c r="Y74" s="8" t="s">
        <v>69</v>
      </c>
      <c r="Z74" s="9" t="s">
        <v>185</v>
      </c>
      <c r="AA74" s="9" t="s">
        <v>301</v>
      </c>
      <c r="AB74" s="3"/>
      <c r="AC74" s="4"/>
      <c r="AD74" s="3"/>
      <c r="AE74" s="4"/>
      <c r="AF74" s="3"/>
      <c r="AG74" s="5"/>
    </row>
    <row r="75" spans="1:33" ht="174.95" hidden="1" customHeight="1" x14ac:dyDescent="0.2">
      <c r="A75" s="11">
        <v>66</v>
      </c>
      <c r="B75" s="7" t="s">
        <v>1</v>
      </c>
      <c r="C75" s="7" t="s">
        <v>219</v>
      </c>
      <c r="D75" s="8" t="s">
        <v>189</v>
      </c>
      <c r="E75" s="9" t="s">
        <v>220</v>
      </c>
      <c r="F75" s="8" t="s">
        <v>197</v>
      </c>
      <c r="G75" s="8" t="s">
        <v>221</v>
      </c>
      <c r="H75" s="8" t="s">
        <v>91</v>
      </c>
      <c r="I75" s="9" t="s">
        <v>223</v>
      </c>
      <c r="J75" s="13">
        <v>260</v>
      </c>
      <c r="K75" s="13">
        <v>9</v>
      </c>
      <c r="L75" s="13">
        <f t="shared" si="0"/>
        <v>2340</v>
      </c>
      <c r="M75" s="39" t="s">
        <v>68</v>
      </c>
      <c r="N75" s="8" t="s">
        <v>67</v>
      </c>
      <c r="O75" s="8" t="s">
        <v>69</v>
      </c>
      <c r="P75" s="8" t="s">
        <v>69</v>
      </c>
      <c r="Q75" s="8" t="s">
        <v>273</v>
      </c>
      <c r="R75" s="8" t="s">
        <v>67</v>
      </c>
      <c r="S75" s="7" t="s">
        <v>69</v>
      </c>
      <c r="T75" s="17" t="s">
        <v>65</v>
      </c>
      <c r="U75" s="17" t="s">
        <v>65</v>
      </c>
      <c r="V75" s="15">
        <v>0.75</v>
      </c>
      <c r="W75" s="8"/>
      <c r="X75" s="8"/>
      <c r="Y75" s="8" t="s">
        <v>69</v>
      </c>
      <c r="Z75" s="9" t="s">
        <v>184</v>
      </c>
      <c r="AA75" s="9" t="s">
        <v>302</v>
      </c>
      <c r="AB75" s="3"/>
      <c r="AC75" s="4"/>
      <c r="AD75" s="3"/>
      <c r="AE75" s="4"/>
      <c r="AF75" s="3"/>
      <c r="AG75" s="5"/>
    </row>
    <row r="76" spans="1:33" ht="174.95" hidden="1" customHeight="1" x14ac:dyDescent="0.2">
      <c r="A76" s="11">
        <v>67</v>
      </c>
      <c r="B76" s="7" t="s">
        <v>1</v>
      </c>
      <c r="C76" s="7" t="s">
        <v>219</v>
      </c>
      <c r="D76" s="8" t="s">
        <v>189</v>
      </c>
      <c r="E76" s="9" t="s">
        <v>220</v>
      </c>
      <c r="F76" s="8" t="s">
        <v>197</v>
      </c>
      <c r="G76" s="8" t="s">
        <v>221</v>
      </c>
      <c r="H76" s="8" t="s">
        <v>91</v>
      </c>
      <c r="I76" s="9" t="s">
        <v>222</v>
      </c>
      <c r="J76" s="13">
        <v>175</v>
      </c>
      <c r="K76" s="13">
        <v>8</v>
      </c>
      <c r="L76" s="13">
        <f t="shared" si="0"/>
        <v>1400</v>
      </c>
      <c r="M76" s="39" t="s">
        <v>68</v>
      </c>
      <c r="N76" s="8" t="s">
        <v>67</v>
      </c>
      <c r="O76" s="8" t="s">
        <v>69</v>
      </c>
      <c r="P76" s="8" t="s">
        <v>69</v>
      </c>
      <c r="Q76" s="8" t="s">
        <v>67</v>
      </c>
      <c r="R76" s="8" t="s">
        <v>67</v>
      </c>
      <c r="S76" s="7" t="s">
        <v>69</v>
      </c>
      <c r="T76" s="17" t="s">
        <v>65</v>
      </c>
      <c r="U76" s="17" t="s">
        <v>65</v>
      </c>
      <c r="V76" s="15">
        <v>0.8</v>
      </c>
      <c r="W76" s="8"/>
      <c r="X76" s="8"/>
      <c r="Y76" s="8" t="s">
        <v>69</v>
      </c>
      <c r="Z76" s="9" t="s">
        <v>184</v>
      </c>
      <c r="AA76" s="9" t="s">
        <v>303</v>
      </c>
      <c r="AB76" s="3"/>
      <c r="AC76" s="4"/>
      <c r="AD76" s="3"/>
      <c r="AE76" s="4"/>
      <c r="AF76" s="3"/>
      <c r="AG76" s="5"/>
    </row>
    <row r="77" spans="1:33" ht="174.95" hidden="1" customHeight="1" x14ac:dyDescent="0.2">
      <c r="A77" s="11">
        <v>68</v>
      </c>
      <c r="B77" s="7" t="s">
        <v>1</v>
      </c>
      <c r="C77" s="7" t="s">
        <v>219</v>
      </c>
      <c r="D77" s="8" t="s">
        <v>189</v>
      </c>
      <c r="E77" s="9" t="s">
        <v>220</v>
      </c>
      <c r="F77" s="8" t="s">
        <v>197</v>
      </c>
      <c r="G77" s="8" t="s">
        <v>221</v>
      </c>
      <c r="H77" s="8" t="s">
        <v>91</v>
      </c>
      <c r="I77" s="9" t="s">
        <v>224</v>
      </c>
      <c r="J77" s="13">
        <v>130</v>
      </c>
      <c r="K77" s="13">
        <v>8</v>
      </c>
      <c r="L77" s="13">
        <f t="shared" si="0"/>
        <v>1040</v>
      </c>
      <c r="M77" s="39" t="s">
        <v>68</v>
      </c>
      <c r="N77" s="8" t="s">
        <v>67</v>
      </c>
      <c r="O77" s="8" t="s">
        <v>69</v>
      </c>
      <c r="P77" s="8" t="s">
        <v>275</v>
      </c>
      <c r="Q77" s="8" t="s">
        <v>67</v>
      </c>
      <c r="R77" s="8" t="s">
        <v>67</v>
      </c>
      <c r="S77" s="7" t="s">
        <v>69</v>
      </c>
      <c r="T77" s="17" t="s">
        <v>65</v>
      </c>
      <c r="U77" s="17" t="s">
        <v>65</v>
      </c>
      <c r="V77" s="15">
        <v>0.7</v>
      </c>
      <c r="W77" s="8"/>
      <c r="X77" s="8"/>
      <c r="Y77" s="8" t="s">
        <v>69</v>
      </c>
      <c r="Z77" s="9" t="s">
        <v>184</v>
      </c>
      <c r="AA77" s="9" t="s">
        <v>304</v>
      </c>
      <c r="AB77" s="3"/>
      <c r="AC77" s="4"/>
      <c r="AD77" s="3"/>
      <c r="AE77" s="4"/>
      <c r="AF77" s="3"/>
      <c r="AG77" s="5"/>
    </row>
    <row r="78" spans="1:33" ht="174.95" hidden="1" customHeight="1" x14ac:dyDescent="0.2">
      <c r="A78" s="11">
        <v>69</v>
      </c>
      <c r="B78" s="7" t="s">
        <v>1</v>
      </c>
      <c r="C78" s="7" t="s">
        <v>219</v>
      </c>
      <c r="D78" s="8" t="s">
        <v>189</v>
      </c>
      <c r="E78" s="9" t="s">
        <v>220</v>
      </c>
      <c r="F78" s="8" t="s">
        <v>197</v>
      </c>
      <c r="G78" s="8" t="s">
        <v>221</v>
      </c>
      <c r="H78" s="8" t="s">
        <v>91</v>
      </c>
      <c r="I78" s="9" t="s">
        <v>225</v>
      </c>
      <c r="J78" s="13">
        <v>60</v>
      </c>
      <c r="K78" s="13">
        <v>8</v>
      </c>
      <c r="L78" s="13">
        <f t="shared" si="0"/>
        <v>480</v>
      </c>
      <c r="M78" s="39" t="s">
        <v>68</v>
      </c>
      <c r="N78" s="8" t="s">
        <v>67</v>
      </c>
      <c r="O78" s="8" t="s">
        <v>69</v>
      </c>
      <c r="P78" s="8" t="s">
        <v>69</v>
      </c>
      <c r="Q78" s="8" t="s">
        <v>67</v>
      </c>
      <c r="R78" s="8" t="s">
        <v>67</v>
      </c>
      <c r="S78" s="7" t="s">
        <v>69</v>
      </c>
      <c r="T78" s="17" t="s">
        <v>65</v>
      </c>
      <c r="U78" s="17" t="s">
        <v>65</v>
      </c>
      <c r="V78" s="15">
        <v>0.8</v>
      </c>
      <c r="W78" s="8"/>
      <c r="X78" s="8"/>
      <c r="Y78" s="8" t="s">
        <v>69</v>
      </c>
      <c r="Z78" s="9" t="s">
        <v>184</v>
      </c>
      <c r="AA78" s="9" t="s">
        <v>305</v>
      </c>
      <c r="AB78" s="3"/>
      <c r="AC78" s="4"/>
      <c r="AD78" s="3"/>
      <c r="AE78" s="4"/>
      <c r="AF78" s="3"/>
      <c r="AG78" s="5"/>
    </row>
    <row r="79" spans="1:33" ht="174.95" hidden="1" customHeight="1" x14ac:dyDescent="0.2">
      <c r="A79" s="11">
        <v>70</v>
      </c>
      <c r="B79" s="7" t="s">
        <v>1</v>
      </c>
      <c r="C79" s="7" t="s">
        <v>219</v>
      </c>
      <c r="D79" s="8" t="s">
        <v>189</v>
      </c>
      <c r="E79" s="9" t="s">
        <v>220</v>
      </c>
      <c r="F79" s="8" t="s">
        <v>197</v>
      </c>
      <c r="G79" s="8" t="s">
        <v>221</v>
      </c>
      <c r="H79" s="8" t="s">
        <v>91</v>
      </c>
      <c r="I79" s="9" t="s">
        <v>226</v>
      </c>
      <c r="J79" s="13">
        <v>75</v>
      </c>
      <c r="K79" s="13">
        <v>9</v>
      </c>
      <c r="L79" s="13">
        <f t="shared" si="0"/>
        <v>675</v>
      </c>
      <c r="M79" s="39">
        <v>21000</v>
      </c>
      <c r="N79" s="8" t="s">
        <v>67</v>
      </c>
      <c r="O79" s="8" t="s">
        <v>67</v>
      </c>
      <c r="P79" s="8" t="s">
        <v>69</v>
      </c>
      <c r="Q79" s="8" t="s">
        <v>67</v>
      </c>
      <c r="R79" s="8" t="s">
        <v>67</v>
      </c>
      <c r="S79" s="8" t="s">
        <v>69</v>
      </c>
      <c r="T79" s="17" t="s">
        <v>65</v>
      </c>
      <c r="U79" s="17" t="s">
        <v>65</v>
      </c>
      <c r="V79" s="15">
        <v>0.5</v>
      </c>
      <c r="W79" s="8"/>
      <c r="X79" s="8"/>
      <c r="Y79" s="8" t="s">
        <v>69</v>
      </c>
      <c r="Z79" s="9" t="s">
        <v>185</v>
      </c>
      <c r="AA79" s="9" t="s">
        <v>306</v>
      </c>
      <c r="AB79" s="3"/>
      <c r="AC79" s="4"/>
      <c r="AD79" s="3"/>
      <c r="AE79" s="4"/>
      <c r="AF79" s="3"/>
      <c r="AG79" s="5"/>
    </row>
    <row r="80" spans="1:33" ht="174.95" hidden="1" customHeight="1" x14ac:dyDescent="0.2">
      <c r="A80" s="11">
        <v>71</v>
      </c>
      <c r="B80" s="7" t="s">
        <v>1</v>
      </c>
      <c r="C80" s="7" t="s">
        <v>227</v>
      </c>
      <c r="D80" s="8" t="s">
        <v>189</v>
      </c>
      <c r="E80" s="9" t="s">
        <v>228</v>
      </c>
      <c r="F80" s="8" t="s">
        <v>64</v>
      </c>
      <c r="G80" s="8" t="s">
        <v>229</v>
      </c>
      <c r="H80" s="8" t="s">
        <v>91</v>
      </c>
      <c r="I80" s="9" t="s">
        <v>230</v>
      </c>
      <c r="J80" s="13">
        <v>160</v>
      </c>
      <c r="K80" s="13">
        <v>9</v>
      </c>
      <c r="L80" s="13">
        <f t="shared" si="0"/>
        <v>1440</v>
      </c>
      <c r="M80" s="39">
        <v>44800</v>
      </c>
      <c r="N80" s="8" t="s">
        <v>67</v>
      </c>
      <c r="O80" s="8" t="s">
        <v>67</v>
      </c>
      <c r="P80" s="8" t="s">
        <v>67</v>
      </c>
      <c r="Q80" s="8" t="s">
        <v>67</v>
      </c>
      <c r="R80" s="8" t="s">
        <v>67</v>
      </c>
      <c r="S80" s="8" t="s">
        <v>69</v>
      </c>
      <c r="T80" s="17" t="s">
        <v>65</v>
      </c>
      <c r="U80" s="17" t="s">
        <v>65</v>
      </c>
      <c r="V80" s="15">
        <v>0.35</v>
      </c>
      <c r="W80" s="8"/>
      <c r="X80" s="8"/>
      <c r="Y80" s="8" t="s">
        <v>69</v>
      </c>
      <c r="Z80" s="9" t="s">
        <v>185</v>
      </c>
      <c r="AA80" s="9" t="s">
        <v>307</v>
      </c>
      <c r="AB80" s="3"/>
      <c r="AC80" s="4"/>
      <c r="AD80" s="3"/>
      <c r="AE80" s="4"/>
      <c r="AF80" s="3"/>
      <c r="AG80" s="5"/>
    </row>
    <row r="81" spans="1:33" ht="174.95" hidden="1" customHeight="1" x14ac:dyDescent="0.2">
      <c r="A81" s="11">
        <v>72</v>
      </c>
      <c r="B81" s="7" t="s">
        <v>1</v>
      </c>
      <c r="C81" s="7" t="s">
        <v>370</v>
      </c>
      <c r="D81" s="8" t="s">
        <v>189</v>
      </c>
      <c r="E81" s="9" t="s">
        <v>228</v>
      </c>
      <c r="F81" s="8" t="s">
        <v>64</v>
      </c>
      <c r="G81" s="8" t="s">
        <v>229</v>
      </c>
      <c r="H81" s="8" t="s">
        <v>91</v>
      </c>
      <c r="I81" s="9" t="s">
        <v>231</v>
      </c>
      <c r="J81" s="13">
        <v>110</v>
      </c>
      <c r="K81" s="13">
        <v>7.9</v>
      </c>
      <c r="L81" s="13">
        <f t="shared" si="0"/>
        <v>869</v>
      </c>
      <c r="M81" s="39" t="s">
        <v>68</v>
      </c>
      <c r="N81" s="8" t="s">
        <v>67</v>
      </c>
      <c r="O81" s="8" t="s">
        <v>69</v>
      </c>
      <c r="P81" s="8" t="s">
        <v>69</v>
      </c>
      <c r="Q81" s="8" t="s">
        <v>67</v>
      </c>
      <c r="R81" s="8" t="s">
        <v>67</v>
      </c>
      <c r="S81" s="8" t="s">
        <v>69</v>
      </c>
      <c r="T81" s="17" t="s">
        <v>65</v>
      </c>
      <c r="U81" s="17" t="s">
        <v>65</v>
      </c>
      <c r="V81" s="15">
        <v>0.85</v>
      </c>
      <c r="W81" s="8"/>
      <c r="X81" s="8"/>
      <c r="Y81" s="8" t="s">
        <v>69</v>
      </c>
      <c r="Z81" s="9" t="s">
        <v>184</v>
      </c>
      <c r="AA81" s="9" t="s">
        <v>308</v>
      </c>
      <c r="AB81" s="3"/>
      <c r="AC81" s="4"/>
      <c r="AD81" s="3"/>
      <c r="AE81" s="4"/>
      <c r="AF81" s="3"/>
      <c r="AG81" s="5"/>
    </row>
    <row r="82" spans="1:33" ht="174.95" hidden="1" customHeight="1" x14ac:dyDescent="0.2">
      <c r="A82" s="11">
        <v>73</v>
      </c>
      <c r="B82" s="7" t="s">
        <v>1</v>
      </c>
      <c r="C82" s="7" t="s">
        <v>370</v>
      </c>
      <c r="D82" s="8" t="s">
        <v>189</v>
      </c>
      <c r="E82" s="9" t="s">
        <v>228</v>
      </c>
      <c r="F82" s="8" t="s">
        <v>64</v>
      </c>
      <c r="G82" s="8" t="s">
        <v>229</v>
      </c>
      <c r="H82" s="8" t="s">
        <v>91</v>
      </c>
      <c r="I82" s="9" t="s">
        <v>232</v>
      </c>
      <c r="J82" s="13">
        <v>115</v>
      </c>
      <c r="K82" s="13">
        <v>8</v>
      </c>
      <c r="L82" s="13">
        <f t="shared" si="0"/>
        <v>920</v>
      </c>
      <c r="M82" s="39" t="s">
        <v>68</v>
      </c>
      <c r="N82" s="8"/>
      <c r="O82" s="8"/>
      <c r="P82" s="8" t="s">
        <v>69</v>
      </c>
      <c r="Q82" s="8" t="s">
        <v>67</v>
      </c>
      <c r="R82" s="8" t="s">
        <v>67</v>
      </c>
      <c r="S82" s="8" t="s">
        <v>69</v>
      </c>
      <c r="T82" s="17" t="s">
        <v>65</v>
      </c>
      <c r="U82" s="17" t="s">
        <v>65</v>
      </c>
      <c r="V82" s="15">
        <v>0.45</v>
      </c>
      <c r="W82" s="8"/>
      <c r="X82" s="8"/>
      <c r="Y82" s="8" t="s">
        <v>69</v>
      </c>
      <c r="Z82" s="9" t="s">
        <v>184</v>
      </c>
      <c r="AA82" s="9" t="s">
        <v>309</v>
      </c>
      <c r="AB82" s="3"/>
      <c r="AC82" s="4"/>
      <c r="AD82" s="3"/>
      <c r="AE82" s="4"/>
      <c r="AF82" s="3"/>
      <c r="AG82" s="5"/>
    </row>
    <row r="83" spans="1:33" ht="174.95" hidden="1" customHeight="1" x14ac:dyDescent="0.2">
      <c r="A83" s="11">
        <v>74</v>
      </c>
      <c r="B83" s="7" t="s">
        <v>1</v>
      </c>
      <c r="C83" s="7" t="s">
        <v>233</v>
      </c>
      <c r="D83" s="8" t="s">
        <v>189</v>
      </c>
      <c r="E83" s="9" t="s">
        <v>234</v>
      </c>
      <c r="F83" s="8" t="s">
        <v>197</v>
      </c>
      <c r="G83" s="8" t="s">
        <v>235</v>
      </c>
      <c r="H83" s="8" t="s">
        <v>91</v>
      </c>
      <c r="I83" s="9" t="s">
        <v>276</v>
      </c>
      <c r="J83" s="13">
        <v>60</v>
      </c>
      <c r="K83" s="13">
        <v>8</v>
      </c>
      <c r="L83" s="13">
        <f t="shared" ref="L83" si="3">+K83*J83</f>
        <v>480</v>
      </c>
      <c r="M83" s="39">
        <v>15600</v>
      </c>
      <c r="N83" s="8" t="s">
        <v>67</v>
      </c>
      <c r="O83" s="8" t="s">
        <v>67</v>
      </c>
      <c r="P83" s="8" t="s">
        <v>67</v>
      </c>
      <c r="Q83" s="8" t="s">
        <v>67</v>
      </c>
      <c r="R83" s="8" t="s">
        <v>67</v>
      </c>
      <c r="S83" s="8" t="s">
        <v>69</v>
      </c>
      <c r="T83" s="17" t="s">
        <v>65</v>
      </c>
      <c r="U83" s="17" t="s">
        <v>65</v>
      </c>
      <c r="V83" s="15">
        <v>0.25</v>
      </c>
      <c r="W83" s="8"/>
      <c r="X83" s="8"/>
      <c r="Y83" s="8" t="s">
        <v>69</v>
      </c>
      <c r="Z83" s="9" t="s">
        <v>185</v>
      </c>
      <c r="AA83" s="9" t="s">
        <v>310</v>
      </c>
      <c r="AB83" s="3"/>
      <c r="AC83" s="4"/>
      <c r="AD83" s="3"/>
      <c r="AE83" s="4"/>
      <c r="AF83" s="3"/>
      <c r="AG83" s="5"/>
    </row>
    <row r="84" spans="1:33" ht="174.95" hidden="1" customHeight="1" x14ac:dyDescent="0.2">
      <c r="A84" s="11">
        <v>75</v>
      </c>
      <c r="B84" s="7" t="s">
        <v>1</v>
      </c>
      <c r="C84" s="7" t="s">
        <v>233</v>
      </c>
      <c r="D84" s="8" t="s">
        <v>189</v>
      </c>
      <c r="E84" s="9" t="s">
        <v>234</v>
      </c>
      <c r="F84" s="8" t="s">
        <v>197</v>
      </c>
      <c r="G84" s="8" t="s">
        <v>235</v>
      </c>
      <c r="H84" s="8" t="s">
        <v>91</v>
      </c>
      <c r="I84" s="9" t="s">
        <v>236</v>
      </c>
      <c r="J84" s="13">
        <v>115</v>
      </c>
      <c r="K84" s="13">
        <v>7.9</v>
      </c>
      <c r="L84" s="13">
        <f t="shared" si="0"/>
        <v>908.5</v>
      </c>
      <c r="M84" s="39" t="s">
        <v>68</v>
      </c>
      <c r="N84" s="8" t="s">
        <v>67</v>
      </c>
      <c r="O84" s="8" t="s">
        <v>69</v>
      </c>
      <c r="P84" s="8" t="s">
        <v>67</v>
      </c>
      <c r="Q84" s="8" t="s">
        <v>67</v>
      </c>
      <c r="R84" s="8" t="s">
        <v>67</v>
      </c>
      <c r="S84" s="8" t="s">
        <v>69</v>
      </c>
      <c r="T84" s="17" t="s">
        <v>65</v>
      </c>
      <c r="U84" s="17" t="s">
        <v>65</v>
      </c>
      <c r="V84" s="15">
        <v>0.7</v>
      </c>
      <c r="W84" s="8"/>
      <c r="X84" s="8"/>
      <c r="Y84" s="8" t="s">
        <v>69</v>
      </c>
      <c r="Z84" s="9" t="s">
        <v>184</v>
      </c>
      <c r="AA84" s="9" t="s">
        <v>311</v>
      </c>
      <c r="AB84" s="3"/>
      <c r="AC84" s="4"/>
      <c r="AD84" s="3"/>
      <c r="AE84" s="4"/>
      <c r="AF84" s="3"/>
      <c r="AG84" s="5"/>
    </row>
    <row r="85" spans="1:33" ht="174.95" hidden="1" customHeight="1" x14ac:dyDescent="0.2">
      <c r="A85" s="11">
        <v>76</v>
      </c>
      <c r="B85" s="7" t="s">
        <v>1</v>
      </c>
      <c r="C85" s="7" t="s">
        <v>233</v>
      </c>
      <c r="D85" s="8" t="s">
        <v>189</v>
      </c>
      <c r="E85" s="9" t="s">
        <v>234</v>
      </c>
      <c r="F85" s="8" t="s">
        <v>197</v>
      </c>
      <c r="G85" s="8" t="s">
        <v>235</v>
      </c>
      <c r="H85" s="8" t="s">
        <v>91</v>
      </c>
      <c r="I85" s="9" t="s">
        <v>237</v>
      </c>
      <c r="J85" s="13">
        <v>50</v>
      </c>
      <c r="K85" s="13">
        <v>7.9</v>
      </c>
      <c r="L85" s="13">
        <f t="shared" si="0"/>
        <v>395</v>
      </c>
      <c r="M85" s="39" t="s">
        <v>68</v>
      </c>
      <c r="N85" s="8" t="s">
        <v>67</v>
      </c>
      <c r="O85" s="8" t="s">
        <v>69</v>
      </c>
      <c r="P85" s="8" t="s">
        <v>67</v>
      </c>
      <c r="Q85" s="8" t="s">
        <v>67</v>
      </c>
      <c r="R85" s="8" t="s">
        <v>67</v>
      </c>
      <c r="S85" s="8" t="s">
        <v>69</v>
      </c>
      <c r="T85" s="17" t="s">
        <v>65</v>
      </c>
      <c r="U85" s="17" t="s">
        <v>65</v>
      </c>
      <c r="V85" s="15">
        <v>0.6</v>
      </c>
      <c r="W85" s="8"/>
      <c r="X85" s="8"/>
      <c r="Y85" s="8" t="s">
        <v>69</v>
      </c>
      <c r="Z85" s="9" t="s">
        <v>184</v>
      </c>
      <c r="AA85" s="9" t="s">
        <v>312</v>
      </c>
      <c r="AB85" s="3"/>
      <c r="AC85" s="4"/>
      <c r="AD85" s="3"/>
      <c r="AE85" s="4"/>
      <c r="AF85" s="3"/>
      <c r="AG85" s="5"/>
    </row>
    <row r="86" spans="1:33" ht="174.95" hidden="1" customHeight="1" x14ac:dyDescent="0.2">
      <c r="A86" s="11">
        <v>77</v>
      </c>
      <c r="B86" s="7" t="s">
        <v>1</v>
      </c>
      <c r="C86" s="7" t="s">
        <v>233</v>
      </c>
      <c r="D86" s="8" t="s">
        <v>189</v>
      </c>
      <c r="E86" s="9" t="s">
        <v>234</v>
      </c>
      <c r="F86" s="8" t="s">
        <v>197</v>
      </c>
      <c r="G86" s="8" t="s">
        <v>235</v>
      </c>
      <c r="H86" s="8" t="s">
        <v>91</v>
      </c>
      <c r="I86" s="9" t="s">
        <v>238</v>
      </c>
      <c r="J86" s="13">
        <v>105</v>
      </c>
      <c r="K86" s="13">
        <v>8</v>
      </c>
      <c r="L86" s="13">
        <f t="shared" si="0"/>
        <v>840</v>
      </c>
      <c r="M86" s="39" t="s">
        <v>68</v>
      </c>
      <c r="N86" s="8" t="s">
        <v>67</v>
      </c>
      <c r="O86" s="8" t="s">
        <v>69</v>
      </c>
      <c r="P86" s="8" t="s">
        <v>67</v>
      </c>
      <c r="Q86" s="8" t="s">
        <v>67</v>
      </c>
      <c r="R86" s="8" t="s">
        <v>67</v>
      </c>
      <c r="S86" s="8" t="s">
        <v>69</v>
      </c>
      <c r="T86" s="17" t="s">
        <v>65</v>
      </c>
      <c r="U86" s="17" t="s">
        <v>65</v>
      </c>
      <c r="V86" s="15">
        <v>0.5</v>
      </c>
      <c r="W86" s="8"/>
      <c r="X86" s="8"/>
      <c r="Y86" s="8" t="s">
        <v>69</v>
      </c>
      <c r="Z86" s="9" t="s">
        <v>184</v>
      </c>
      <c r="AA86" s="9" t="s">
        <v>313</v>
      </c>
      <c r="AB86" s="3"/>
      <c r="AC86" s="4"/>
      <c r="AD86" s="3"/>
      <c r="AE86" s="4"/>
      <c r="AF86" s="3"/>
      <c r="AG86" s="5"/>
    </row>
    <row r="87" spans="1:33" ht="174.95" hidden="1" customHeight="1" x14ac:dyDescent="0.2">
      <c r="A87" s="11">
        <v>78</v>
      </c>
      <c r="B87" s="7" t="s">
        <v>1</v>
      </c>
      <c r="C87" s="7" t="s">
        <v>239</v>
      </c>
      <c r="D87" s="8" t="s">
        <v>189</v>
      </c>
      <c r="E87" s="8" t="s">
        <v>212</v>
      </c>
      <c r="F87" s="8" t="s">
        <v>197</v>
      </c>
      <c r="G87" s="8" t="s">
        <v>240</v>
      </c>
      <c r="H87" s="8" t="s">
        <v>93</v>
      </c>
      <c r="I87" s="9" t="s">
        <v>241</v>
      </c>
      <c r="J87" s="13">
        <v>414</v>
      </c>
      <c r="K87" s="13">
        <v>10</v>
      </c>
      <c r="L87" s="13">
        <f t="shared" si="0"/>
        <v>4140</v>
      </c>
      <c r="M87" s="39">
        <v>351900</v>
      </c>
      <c r="N87" s="8" t="s">
        <v>67</v>
      </c>
      <c r="O87" s="8" t="s">
        <v>69</v>
      </c>
      <c r="P87" s="8" t="s">
        <v>67</v>
      </c>
      <c r="Q87" s="8" t="s">
        <v>67</v>
      </c>
      <c r="R87" s="8" t="s">
        <v>67</v>
      </c>
      <c r="S87" s="8" t="s">
        <v>69</v>
      </c>
      <c r="T87" s="17" t="s">
        <v>65</v>
      </c>
      <c r="U87" s="17" t="s">
        <v>65</v>
      </c>
      <c r="V87" s="15" t="s">
        <v>68</v>
      </c>
      <c r="W87" s="8"/>
      <c r="X87" s="8"/>
      <c r="Y87" s="8" t="s">
        <v>69</v>
      </c>
      <c r="Z87" s="9" t="s">
        <v>185</v>
      </c>
      <c r="AA87" s="9" t="s">
        <v>314</v>
      </c>
      <c r="AB87" s="3"/>
      <c r="AC87" s="4"/>
      <c r="AD87" s="3"/>
      <c r="AE87" s="4"/>
      <c r="AF87" s="3"/>
      <c r="AG87" s="5"/>
    </row>
    <row r="88" spans="1:33" ht="174.95" hidden="1" customHeight="1" x14ac:dyDescent="0.2">
      <c r="A88" s="11">
        <v>79</v>
      </c>
      <c r="B88" s="7" t="s">
        <v>1</v>
      </c>
      <c r="C88" s="7" t="s">
        <v>249</v>
      </c>
      <c r="D88" s="8" t="s">
        <v>189</v>
      </c>
      <c r="E88" s="9" t="s">
        <v>242</v>
      </c>
      <c r="F88" s="8" t="s">
        <v>197</v>
      </c>
      <c r="G88" s="8" t="s">
        <v>243</v>
      </c>
      <c r="H88" s="8" t="s">
        <v>244</v>
      </c>
      <c r="I88" s="9" t="s">
        <v>245</v>
      </c>
      <c r="J88" s="13">
        <v>125</v>
      </c>
      <c r="K88" s="13">
        <v>7.5</v>
      </c>
      <c r="L88" s="13">
        <f t="shared" si="0"/>
        <v>937.5</v>
      </c>
      <c r="M88" s="39" t="s">
        <v>68</v>
      </c>
      <c r="N88" s="8" t="s">
        <v>67</v>
      </c>
      <c r="O88" s="8" t="s">
        <v>69</v>
      </c>
      <c r="P88" s="8" t="s">
        <v>67</v>
      </c>
      <c r="Q88" s="8" t="s">
        <v>67</v>
      </c>
      <c r="R88" s="8" t="s">
        <v>67</v>
      </c>
      <c r="S88" s="8" t="s">
        <v>69</v>
      </c>
      <c r="T88" s="17" t="s">
        <v>65</v>
      </c>
      <c r="U88" s="17" t="s">
        <v>65</v>
      </c>
      <c r="V88" s="15">
        <v>0.5</v>
      </c>
      <c r="W88" s="8"/>
      <c r="X88" s="8"/>
      <c r="Y88" s="8" t="s">
        <v>69</v>
      </c>
      <c r="Z88" s="9" t="s">
        <v>184</v>
      </c>
      <c r="AA88" s="9" t="s">
        <v>315</v>
      </c>
      <c r="AB88" s="3"/>
      <c r="AC88" s="4"/>
      <c r="AD88" s="3"/>
      <c r="AE88" s="4"/>
      <c r="AF88" s="3"/>
      <c r="AG88" s="5"/>
    </row>
    <row r="89" spans="1:33" ht="174.95" hidden="1" customHeight="1" x14ac:dyDescent="0.2">
      <c r="A89" s="11">
        <v>80</v>
      </c>
      <c r="B89" s="7" t="s">
        <v>1</v>
      </c>
      <c r="C89" s="7" t="s">
        <v>249</v>
      </c>
      <c r="D89" s="8" t="s">
        <v>189</v>
      </c>
      <c r="E89" s="9" t="s">
        <v>242</v>
      </c>
      <c r="F89" s="8" t="s">
        <v>197</v>
      </c>
      <c r="G89" s="8" t="s">
        <v>243</v>
      </c>
      <c r="H89" s="8" t="s">
        <v>244</v>
      </c>
      <c r="I89" s="9" t="s">
        <v>277</v>
      </c>
      <c r="J89" s="13">
        <v>125</v>
      </c>
      <c r="K89" s="13">
        <v>7.9</v>
      </c>
      <c r="L89" s="13">
        <f t="shared" si="0"/>
        <v>987.5</v>
      </c>
      <c r="M89" s="39" t="s">
        <v>68</v>
      </c>
      <c r="N89" s="8" t="s">
        <v>67</v>
      </c>
      <c r="O89" s="8" t="s">
        <v>69</v>
      </c>
      <c r="P89" s="8" t="s">
        <v>67</v>
      </c>
      <c r="Q89" s="8" t="s">
        <v>67</v>
      </c>
      <c r="R89" s="8" t="s">
        <v>67</v>
      </c>
      <c r="S89" s="8" t="s">
        <v>69</v>
      </c>
      <c r="T89" s="17" t="s">
        <v>65</v>
      </c>
      <c r="U89" s="17" t="s">
        <v>65</v>
      </c>
      <c r="V89" s="15">
        <v>0.85</v>
      </c>
      <c r="W89" s="8"/>
      <c r="X89" s="8"/>
      <c r="Y89" s="8" t="s">
        <v>69</v>
      </c>
      <c r="Z89" s="9" t="s">
        <v>184</v>
      </c>
      <c r="AA89" s="9" t="s">
        <v>316</v>
      </c>
      <c r="AB89" s="3"/>
      <c r="AC89" s="4"/>
      <c r="AD89" s="3"/>
      <c r="AE89" s="4"/>
      <c r="AF89" s="3"/>
      <c r="AG89" s="5"/>
    </row>
    <row r="90" spans="1:33" ht="174.95" hidden="1" customHeight="1" x14ac:dyDescent="0.2">
      <c r="A90" s="11">
        <v>81</v>
      </c>
      <c r="B90" s="7" t="s">
        <v>1</v>
      </c>
      <c r="C90" s="7" t="s">
        <v>250</v>
      </c>
      <c r="D90" s="8" t="s">
        <v>189</v>
      </c>
      <c r="E90" s="9" t="s">
        <v>246</v>
      </c>
      <c r="F90" s="8" t="s">
        <v>197</v>
      </c>
      <c r="G90" s="8" t="s">
        <v>247</v>
      </c>
      <c r="H90" s="8" t="s">
        <v>92</v>
      </c>
      <c r="I90" s="9" t="s">
        <v>248</v>
      </c>
      <c r="J90" s="13" t="s">
        <v>68</v>
      </c>
      <c r="K90" s="13" t="s">
        <v>68</v>
      </c>
      <c r="L90" s="13">
        <v>1944.48</v>
      </c>
      <c r="M90" s="39">
        <v>85284.21</v>
      </c>
      <c r="N90" s="8" t="s">
        <v>67</v>
      </c>
      <c r="O90" s="8" t="s">
        <v>69</v>
      </c>
      <c r="P90" s="8" t="s">
        <v>67</v>
      </c>
      <c r="Q90" s="8" t="s">
        <v>67</v>
      </c>
      <c r="R90" s="8" t="s">
        <v>67</v>
      </c>
      <c r="S90" s="8" t="s">
        <v>69</v>
      </c>
      <c r="T90" s="17" t="s">
        <v>65</v>
      </c>
      <c r="U90" s="17" t="s">
        <v>65</v>
      </c>
      <c r="V90" s="15" t="s">
        <v>68</v>
      </c>
      <c r="W90" s="8"/>
      <c r="X90" s="8"/>
      <c r="Y90" s="8" t="s">
        <v>67</v>
      </c>
      <c r="Z90" s="9" t="s">
        <v>185</v>
      </c>
      <c r="AA90" s="9" t="s">
        <v>317</v>
      </c>
      <c r="AB90" s="3"/>
      <c r="AC90" s="4"/>
      <c r="AD90" s="3"/>
      <c r="AE90" s="4"/>
      <c r="AF90" s="3"/>
      <c r="AG90" s="5"/>
    </row>
    <row r="91" spans="1:33" ht="174.95" hidden="1" customHeight="1" x14ac:dyDescent="0.2">
      <c r="A91" s="11">
        <v>82</v>
      </c>
      <c r="B91" s="7" t="s">
        <v>1</v>
      </c>
      <c r="C91" s="7" t="s">
        <v>278</v>
      </c>
      <c r="D91" s="8" t="s">
        <v>189</v>
      </c>
      <c r="E91" s="8" t="s">
        <v>251</v>
      </c>
      <c r="F91" s="8" t="s">
        <v>197</v>
      </c>
      <c r="G91" s="8" t="s">
        <v>252</v>
      </c>
      <c r="H91" s="8" t="s">
        <v>93</v>
      </c>
      <c r="I91" s="9" t="s">
        <v>253</v>
      </c>
      <c r="J91" s="13" t="s">
        <v>68</v>
      </c>
      <c r="K91" s="13" t="s">
        <v>68</v>
      </c>
      <c r="L91" s="13">
        <v>288</v>
      </c>
      <c r="M91" s="39" t="s">
        <v>68</v>
      </c>
      <c r="N91" s="8" t="s">
        <v>67</v>
      </c>
      <c r="O91" s="8" t="s">
        <v>69</v>
      </c>
      <c r="P91" s="8" t="s">
        <v>67</v>
      </c>
      <c r="Q91" s="8" t="s">
        <v>67</v>
      </c>
      <c r="R91" s="8" t="s">
        <v>67</v>
      </c>
      <c r="S91" s="8" t="s">
        <v>69</v>
      </c>
      <c r="T91" s="17" t="s">
        <v>65</v>
      </c>
      <c r="U91" s="17" t="s">
        <v>65</v>
      </c>
      <c r="V91" s="15" t="s">
        <v>68</v>
      </c>
      <c r="W91" s="8"/>
      <c r="X91" s="8"/>
      <c r="Y91" s="8" t="s">
        <v>69</v>
      </c>
      <c r="Z91" s="9" t="s">
        <v>184</v>
      </c>
      <c r="AA91" s="9" t="s">
        <v>318</v>
      </c>
      <c r="AB91" s="3"/>
      <c r="AC91" s="4"/>
      <c r="AD91" s="3"/>
      <c r="AE91" s="4"/>
      <c r="AF91" s="3"/>
      <c r="AG91" s="5"/>
    </row>
    <row r="92" spans="1:33" ht="174.95" hidden="1" customHeight="1" x14ac:dyDescent="0.2">
      <c r="A92" s="11">
        <v>83</v>
      </c>
      <c r="B92" s="7" t="s">
        <v>1</v>
      </c>
      <c r="C92" s="7" t="s">
        <v>280</v>
      </c>
      <c r="D92" s="8" t="s">
        <v>189</v>
      </c>
      <c r="E92" s="8" t="s">
        <v>263</v>
      </c>
      <c r="F92" s="8" t="s">
        <v>197</v>
      </c>
      <c r="G92" s="8" t="s">
        <v>267</v>
      </c>
      <c r="H92" s="8" t="s">
        <v>66</v>
      </c>
      <c r="I92" s="9" t="s">
        <v>264</v>
      </c>
      <c r="J92" s="13">
        <v>160</v>
      </c>
      <c r="K92" s="13">
        <v>7</v>
      </c>
      <c r="L92" s="13">
        <f>+K92*J92</f>
        <v>1120</v>
      </c>
      <c r="M92" s="39" t="s">
        <v>68</v>
      </c>
      <c r="N92" s="8" t="s">
        <v>67</v>
      </c>
      <c r="O92" s="8" t="s">
        <v>69</v>
      </c>
      <c r="P92" s="8" t="s">
        <v>67</v>
      </c>
      <c r="Q92" s="8" t="s">
        <v>67</v>
      </c>
      <c r="R92" s="8" t="s">
        <v>67</v>
      </c>
      <c r="S92" s="8" t="s">
        <v>69</v>
      </c>
      <c r="T92" s="17" t="s">
        <v>65</v>
      </c>
      <c r="U92" s="17" t="s">
        <v>65</v>
      </c>
      <c r="V92" s="15">
        <v>0.95</v>
      </c>
      <c r="W92" s="8"/>
      <c r="X92" s="8"/>
      <c r="Y92" s="8" t="s">
        <v>69</v>
      </c>
      <c r="Z92" s="9" t="s">
        <v>184</v>
      </c>
      <c r="AA92" s="9" t="s">
        <v>319</v>
      </c>
      <c r="AB92" s="3"/>
      <c r="AC92" s="4"/>
      <c r="AD92" s="3"/>
      <c r="AE92" s="4"/>
      <c r="AF92" s="3"/>
      <c r="AG92" s="5"/>
    </row>
    <row r="93" spans="1:33" ht="174.95" hidden="1" customHeight="1" x14ac:dyDescent="0.2">
      <c r="A93" s="11">
        <v>84</v>
      </c>
      <c r="B93" s="7" t="s">
        <v>1</v>
      </c>
      <c r="C93" s="7" t="s">
        <v>280</v>
      </c>
      <c r="D93" s="8" t="s">
        <v>189</v>
      </c>
      <c r="E93" s="8" t="s">
        <v>263</v>
      </c>
      <c r="F93" s="8" t="s">
        <v>197</v>
      </c>
      <c r="G93" s="8" t="s">
        <v>267</v>
      </c>
      <c r="H93" s="8" t="s">
        <v>66</v>
      </c>
      <c r="I93" s="9" t="s">
        <v>265</v>
      </c>
      <c r="J93" s="13">
        <v>295</v>
      </c>
      <c r="K93" s="13">
        <v>5</v>
      </c>
      <c r="L93" s="13">
        <f>+K93*J93</f>
        <v>1475</v>
      </c>
      <c r="M93" s="39" t="s">
        <v>68</v>
      </c>
      <c r="N93" s="8" t="s">
        <v>67</v>
      </c>
      <c r="O93" s="8" t="s">
        <v>69</v>
      </c>
      <c r="P93" s="8" t="s">
        <v>67</v>
      </c>
      <c r="Q93" s="8" t="s">
        <v>67</v>
      </c>
      <c r="R93" s="8" t="s">
        <v>67</v>
      </c>
      <c r="S93" s="8" t="s">
        <v>69</v>
      </c>
      <c r="T93" s="17" t="s">
        <v>65</v>
      </c>
      <c r="U93" s="17" t="s">
        <v>65</v>
      </c>
      <c r="V93" s="15">
        <v>0.95</v>
      </c>
      <c r="W93" s="8"/>
      <c r="X93" s="8"/>
      <c r="Y93" s="8" t="s">
        <v>69</v>
      </c>
      <c r="Z93" s="9" t="s">
        <v>184</v>
      </c>
      <c r="AA93" s="9" t="s">
        <v>320</v>
      </c>
      <c r="AB93" s="3"/>
      <c r="AC93" s="4"/>
      <c r="AD93" s="3"/>
      <c r="AE93" s="4"/>
      <c r="AF93" s="3"/>
      <c r="AG93" s="5"/>
    </row>
    <row r="94" spans="1:33" ht="174.95" hidden="1" customHeight="1" x14ac:dyDescent="0.2">
      <c r="A94" s="11">
        <v>85</v>
      </c>
      <c r="B94" s="7" t="s">
        <v>1</v>
      </c>
      <c r="C94" s="7" t="s">
        <v>280</v>
      </c>
      <c r="D94" s="8" t="s">
        <v>189</v>
      </c>
      <c r="E94" s="8" t="s">
        <v>263</v>
      </c>
      <c r="F94" s="8" t="s">
        <v>197</v>
      </c>
      <c r="G94" s="8" t="s">
        <v>267</v>
      </c>
      <c r="H94" s="8" t="s">
        <v>66</v>
      </c>
      <c r="I94" s="9" t="s">
        <v>266</v>
      </c>
      <c r="J94" s="13">
        <v>12</v>
      </c>
      <c r="K94" s="13">
        <v>10</v>
      </c>
      <c r="L94" s="13">
        <f>+K94*J94</f>
        <v>120</v>
      </c>
      <c r="M94" s="39" t="s">
        <v>68</v>
      </c>
      <c r="N94" s="8" t="s">
        <v>67</v>
      </c>
      <c r="O94" s="8" t="s">
        <v>69</v>
      </c>
      <c r="P94" s="8" t="s">
        <v>67</v>
      </c>
      <c r="Q94" s="8" t="s">
        <v>67</v>
      </c>
      <c r="R94" s="8" t="s">
        <v>67</v>
      </c>
      <c r="S94" s="8" t="s">
        <v>69</v>
      </c>
      <c r="T94" s="17" t="s">
        <v>65</v>
      </c>
      <c r="U94" s="17" t="s">
        <v>65</v>
      </c>
      <c r="V94" s="15" t="s">
        <v>68</v>
      </c>
      <c r="W94" s="8"/>
      <c r="X94" s="8"/>
      <c r="Y94" s="8" t="s">
        <v>69</v>
      </c>
      <c r="Z94" s="9" t="s">
        <v>184</v>
      </c>
      <c r="AA94" s="9" t="s">
        <v>321</v>
      </c>
      <c r="AB94" s="3"/>
      <c r="AC94" s="4"/>
      <c r="AD94" s="3"/>
      <c r="AE94" s="4"/>
      <c r="AF94" s="3"/>
      <c r="AG94" s="5"/>
    </row>
    <row r="95" spans="1:33" s="14" customFormat="1" ht="174.95" hidden="1" customHeight="1" thickBot="1" x14ac:dyDescent="0.3">
      <c r="A95" s="36">
        <v>86</v>
      </c>
      <c r="B95" s="7" t="s">
        <v>1</v>
      </c>
      <c r="C95" s="7" t="s">
        <v>279</v>
      </c>
      <c r="D95" s="8" t="s">
        <v>189</v>
      </c>
      <c r="E95" s="8" t="s">
        <v>212</v>
      </c>
      <c r="F95" s="8" t="s">
        <v>197</v>
      </c>
      <c r="G95" s="8" t="s">
        <v>281</v>
      </c>
      <c r="H95" s="8" t="s">
        <v>66</v>
      </c>
      <c r="I95" s="9" t="s">
        <v>282</v>
      </c>
      <c r="J95" s="13" t="s">
        <v>68</v>
      </c>
      <c r="K95" s="13" t="s">
        <v>68</v>
      </c>
      <c r="L95" s="13">
        <v>1363</v>
      </c>
      <c r="M95" s="39">
        <v>80000</v>
      </c>
      <c r="N95" s="8" t="s">
        <v>67</v>
      </c>
      <c r="O95" s="8" t="s">
        <v>69</v>
      </c>
      <c r="P95" s="8" t="s">
        <v>67</v>
      </c>
      <c r="Q95" s="8" t="s">
        <v>67</v>
      </c>
      <c r="R95" s="8" t="s">
        <v>67</v>
      </c>
      <c r="S95" s="8" t="s">
        <v>69</v>
      </c>
      <c r="T95" s="17" t="s">
        <v>65</v>
      </c>
      <c r="U95" s="17" t="s">
        <v>65</v>
      </c>
      <c r="V95" s="15" t="s">
        <v>68</v>
      </c>
      <c r="W95" s="8"/>
      <c r="X95" s="8"/>
      <c r="Y95" s="8" t="s">
        <v>69</v>
      </c>
      <c r="Z95" s="9" t="s">
        <v>185</v>
      </c>
      <c r="AA95" s="9" t="s">
        <v>322</v>
      </c>
      <c r="AB95" s="3"/>
      <c r="AC95" s="4"/>
      <c r="AD95" s="3"/>
      <c r="AE95" s="4"/>
      <c r="AF95" s="3"/>
      <c r="AG95" s="5"/>
    </row>
    <row r="99" spans="12:12" x14ac:dyDescent="0.2">
      <c r="L99" s="88"/>
    </row>
  </sheetData>
  <autoFilter ref="A3:AG95">
    <filterColumn colId="8">
      <colorFilter dxfId="0"/>
    </filterColumn>
  </autoFilter>
  <mergeCells count="2">
    <mergeCell ref="A1:AG1"/>
    <mergeCell ref="A2:AG2"/>
  </mergeCells>
  <pageMargins left="0.7" right="0.7" top="0.75" bottom="0.75" header="0.3" footer="0.3"/>
  <pageSetup paperSize="9" scale="1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69"/>
  <sheetViews>
    <sheetView tabSelected="1" topLeftCell="A23" zoomScale="90" zoomScaleNormal="90" workbookViewId="0">
      <selection activeCell="L35" sqref="L35:L36"/>
    </sheetView>
  </sheetViews>
  <sheetFormatPr baseColWidth="10" defaultRowHeight="15" x14ac:dyDescent="0.25"/>
  <cols>
    <col min="1" max="1" width="25.85546875" customWidth="1"/>
    <col min="2" max="2" width="18" hidden="1" customWidth="1"/>
    <col min="3" max="3" width="9" hidden="1" customWidth="1"/>
    <col min="4" max="4" width="15.7109375" hidden="1" customWidth="1"/>
    <col min="5" max="5" width="12.7109375" style="45" hidden="1" customWidth="1"/>
    <col min="6" max="6" width="5.5703125" hidden="1" customWidth="1"/>
    <col min="7" max="7" width="13" hidden="1" customWidth="1"/>
    <col min="8" max="8" width="13.140625" hidden="1" customWidth="1"/>
    <col min="9" max="9" width="9.7109375" style="46" hidden="1" customWidth="1"/>
    <col min="10" max="10" width="7" style="46" hidden="1" customWidth="1"/>
    <col min="11" max="11" width="13.28515625" hidden="1" customWidth="1"/>
    <col min="12" max="12" width="16.140625" customWidth="1"/>
    <col min="13" max="13" width="15.7109375" customWidth="1"/>
    <col min="14" max="14" width="16.7109375" customWidth="1"/>
    <col min="15" max="15" width="15.7109375" customWidth="1"/>
    <col min="16" max="16" width="80.85546875" customWidth="1"/>
    <col min="258" max="258" width="25.85546875" customWidth="1"/>
    <col min="259" max="259" width="18" customWidth="1"/>
    <col min="260" max="260" width="9" customWidth="1"/>
    <col min="261" max="261" width="15.7109375" customWidth="1"/>
    <col min="262" max="262" width="12.7109375" customWidth="1"/>
    <col min="263" max="263" width="17" customWidth="1"/>
    <col min="264" max="264" width="7.140625" customWidth="1"/>
    <col min="265" max="265" width="11.85546875" customWidth="1"/>
    <col min="266" max="266" width="9.7109375" customWidth="1"/>
    <col min="267" max="267" width="7" customWidth="1"/>
    <col min="268" max="268" width="10.5703125" customWidth="1"/>
    <col min="269" max="269" width="12.28515625" bestFit="1" customWidth="1"/>
    <col min="514" max="514" width="25.85546875" customWidth="1"/>
    <col min="515" max="515" width="18" customWidth="1"/>
    <col min="516" max="516" width="9" customWidth="1"/>
    <col min="517" max="517" width="15.7109375" customWidth="1"/>
    <col min="518" max="518" width="12.7109375" customWidth="1"/>
    <col min="519" max="519" width="17" customWidth="1"/>
    <col min="520" max="520" width="7.140625" customWidth="1"/>
    <col min="521" max="521" width="11.85546875" customWidth="1"/>
    <col min="522" max="522" width="9.7109375" customWidth="1"/>
    <col min="523" max="523" width="7" customWidth="1"/>
    <col min="524" max="524" width="10.5703125" customWidth="1"/>
    <col min="525" max="525" width="12.28515625" bestFit="1" customWidth="1"/>
    <col min="770" max="770" width="25.85546875" customWidth="1"/>
    <col min="771" max="771" width="18" customWidth="1"/>
    <col min="772" max="772" width="9" customWidth="1"/>
    <col min="773" max="773" width="15.7109375" customWidth="1"/>
    <col min="774" max="774" width="12.7109375" customWidth="1"/>
    <col min="775" max="775" width="17" customWidth="1"/>
    <col min="776" max="776" width="7.140625" customWidth="1"/>
    <col min="777" max="777" width="11.85546875" customWidth="1"/>
    <col min="778" max="778" width="9.7109375" customWidth="1"/>
    <col min="779" max="779" width="7" customWidth="1"/>
    <col min="780" max="780" width="10.5703125" customWidth="1"/>
    <col min="781" max="781" width="12.28515625" bestFit="1" customWidth="1"/>
    <col min="1026" max="1026" width="25.85546875" customWidth="1"/>
    <col min="1027" max="1027" width="18" customWidth="1"/>
    <col min="1028" max="1028" width="9" customWidth="1"/>
    <col min="1029" max="1029" width="15.7109375" customWidth="1"/>
    <col min="1030" max="1030" width="12.7109375" customWidth="1"/>
    <col min="1031" max="1031" width="17" customWidth="1"/>
    <col min="1032" max="1032" width="7.140625" customWidth="1"/>
    <col min="1033" max="1033" width="11.85546875" customWidth="1"/>
    <col min="1034" max="1034" width="9.7109375" customWidth="1"/>
    <col min="1035" max="1035" width="7" customWidth="1"/>
    <col min="1036" max="1036" width="10.5703125" customWidth="1"/>
    <col min="1037" max="1037" width="12.28515625" bestFit="1" customWidth="1"/>
    <col min="1282" max="1282" width="25.85546875" customWidth="1"/>
    <col min="1283" max="1283" width="18" customWidth="1"/>
    <col min="1284" max="1284" width="9" customWidth="1"/>
    <col min="1285" max="1285" width="15.7109375" customWidth="1"/>
    <col min="1286" max="1286" width="12.7109375" customWidth="1"/>
    <col min="1287" max="1287" width="17" customWidth="1"/>
    <col min="1288" max="1288" width="7.140625" customWidth="1"/>
    <col min="1289" max="1289" width="11.85546875" customWidth="1"/>
    <col min="1290" max="1290" width="9.7109375" customWidth="1"/>
    <col min="1291" max="1291" width="7" customWidth="1"/>
    <col min="1292" max="1292" width="10.5703125" customWidth="1"/>
    <col min="1293" max="1293" width="12.28515625" bestFit="1" customWidth="1"/>
    <col min="1538" max="1538" width="25.85546875" customWidth="1"/>
    <col min="1539" max="1539" width="18" customWidth="1"/>
    <col min="1540" max="1540" width="9" customWidth="1"/>
    <col min="1541" max="1541" width="15.7109375" customWidth="1"/>
    <col min="1542" max="1542" width="12.7109375" customWidth="1"/>
    <col min="1543" max="1543" width="17" customWidth="1"/>
    <col min="1544" max="1544" width="7.140625" customWidth="1"/>
    <col min="1545" max="1545" width="11.85546875" customWidth="1"/>
    <col min="1546" max="1546" width="9.7109375" customWidth="1"/>
    <col min="1547" max="1547" width="7" customWidth="1"/>
    <col min="1548" max="1548" width="10.5703125" customWidth="1"/>
    <col min="1549" max="1549" width="12.28515625" bestFit="1" customWidth="1"/>
    <col min="1794" max="1794" width="25.85546875" customWidth="1"/>
    <col min="1795" max="1795" width="18" customWidth="1"/>
    <col min="1796" max="1796" width="9" customWidth="1"/>
    <col min="1797" max="1797" width="15.7109375" customWidth="1"/>
    <col min="1798" max="1798" width="12.7109375" customWidth="1"/>
    <col min="1799" max="1799" width="17" customWidth="1"/>
    <col min="1800" max="1800" width="7.140625" customWidth="1"/>
    <col min="1801" max="1801" width="11.85546875" customWidth="1"/>
    <col min="1802" max="1802" width="9.7109375" customWidth="1"/>
    <col min="1803" max="1803" width="7" customWidth="1"/>
    <col min="1804" max="1804" width="10.5703125" customWidth="1"/>
    <col min="1805" max="1805" width="12.28515625" bestFit="1" customWidth="1"/>
    <col min="2050" max="2050" width="25.85546875" customWidth="1"/>
    <col min="2051" max="2051" width="18" customWidth="1"/>
    <col min="2052" max="2052" width="9" customWidth="1"/>
    <col min="2053" max="2053" width="15.7109375" customWidth="1"/>
    <col min="2054" max="2054" width="12.7109375" customWidth="1"/>
    <col min="2055" max="2055" width="17" customWidth="1"/>
    <col min="2056" max="2056" width="7.140625" customWidth="1"/>
    <col min="2057" max="2057" width="11.85546875" customWidth="1"/>
    <col min="2058" max="2058" width="9.7109375" customWidth="1"/>
    <col min="2059" max="2059" width="7" customWidth="1"/>
    <col min="2060" max="2060" width="10.5703125" customWidth="1"/>
    <col min="2061" max="2061" width="12.28515625" bestFit="1" customWidth="1"/>
    <col min="2306" max="2306" width="25.85546875" customWidth="1"/>
    <col min="2307" max="2307" width="18" customWidth="1"/>
    <col min="2308" max="2308" width="9" customWidth="1"/>
    <col min="2309" max="2309" width="15.7109375" customWidth="1"/>
    <col min="2310" max="2310" width="12.7109375" customWidth="1"/>
    <col min="2311" max="2311" width="17" customWidth="1"/>
    <col min="2312" max="2312" width="7.140625" customWidth="1"/>
    <col min="2313" max="2313" width="11.85546875" customWidth="1"/>
    <col min="2314" max="2314" width="9.7109375" customWidth="1"/>
    <col min="2315" max="2315" width="7" customWidth="1"/>
    <col min="2316" max="2316" width="10.5703125" customWidth="1"/>
    <col min="2317" max="2317" width="12.28515625" bestFit="1" customWidth="1"/>
    <col min="2562" max="2562" width="25.85546875" customWidth="1"/>
    <col min="2563" max="2563" width="18" customWidth="1"/>
    <col min="2564" max="2564" width="9" customWidth="1"/>
    <col min="2565" max="2565" width="15.7109375" customWidth="1"/>
    <col min="2566" max="2566" width="12.7109375" customWidth="1"/>
    <col min="2567" max="2567" width="17" customWidth="1"/>
    <col min="2568" max="2568" width="7.140625" customWidth="1"/>
    <col min="2569" max="2569" width="11.85546875" customWidth="1"/>
    <col min="2570" max="2570" width="9.7109375" customWidth="1"/>
    <col min="2571" max="2571" width="7" customWidth="1"/>
    <col min="2572" max="2572" width="10.5703125" customWidth="1"/>
    <col min="2573" max="2573" width="12.28515625" bestFit="1" customWidth="1"/>
    <col min="2818" max="2818" width="25.85546875" customWidth="1"/>
    <col min="2819" max="2819" width="18" customWidth="1"/>
    <col min="2820" max="2820" width="9" customWidth="1"/>
    <col min="2821" max="2821" width="15.7109375" customWidth="1"/>
    <col min="2822" max="2822" width="12.7109375" customWidth="1"/>
    <col min="2823" max="2823" width="17" customWidth="1"/>
    <col min="2824" max="2824" width="7.140625" customWidth="1"/>
    <col min="2825" max="2825" width="11.85546875" customWidth="1"/>
    <col min="2826" max="2826" width="9.7109375" customWidth="1"/>
    <col min="2827" max="2827" width="7" customWidth="1"/>
    <col min="2828" max="2828" width="10.5703125" customWidth="1"/>
    <col min="2829" max="2829" width="12.28515625" bestFit="1" customWidth="1"/>
    <col min="3074" max="3074" width="25.85546875" customWidth="1"/>
    <col min="3075" max="3075" width="18" customWidth="1"/>
    <col min="3076" max="3076" width="9" customWidth="1"/>
    <col min="3077" max="3077" width="15.7109375" customWidth="1"/>
    <col min="3078" max="3078" width="12.7109375" customWidth="1"/>
    <col min="3079" max="3079" width="17" customWidth="1"/>
    <col min="3080" max="3080" width="7.140625" customWidth="1"/>
    <col min="3081" max="3081" width="11.85546875" customWidth="1"/>
    <col min="3082" max="3082" width="9.7109375" customWidth="1"/>
    <col min="3083" max="3083" width="7" customWidth="1"/>
    <col min="3084" max="3084" width="10.5703125" customWidth="1"/>
    <col min="3085" max="3085" width="12.28515625" bestFit="1" customWidth="1"/>
    <col min="3330" max="3330" width="25.85546875" customWidth="1"/>
    <col min="3331" max="3331" width="18" customWidth="1"/>
    <col min="3332" max="3332" width="9" customWidth="1"/>
    <col min="3333" max="3333" width="15.7109375" customWidth="1"/>
    <col min="3334" max="3334" width="12.7109375" customWidth="1"/>
    <col min="3335" max="3335" width="17" customWidth="1"/>
    <col min="3336" max="3336" width="7.140625" customWidth="1"/>
    <col min="3337" max="3337" width="11.85546875" customWidth="1"/>
    <col min="3338" max="3338" width="9.7109375" customWidth="1"/>
    <col min="3339" max="3339" width="7" customWidth="1"/>
    <col min="3340" max="3340" width="10.5703125" customWidth="1"/>
    <col min="3341" max="3341" width="12.28515625" bestFit="1" customWidth="1"/>
    <col min="3586" max="3586" width="25.85546875" customWidth="1"/>
    <col min="3587" max="3587" width="18" customWidth="1"/>
    <col min="3588" max="3588" width="9" customWidth="1"/>
    <col min="3589" max="3589" width="15.7109375" customWidth="1"/>
    <col min="3590" max="3590" width="12.7109375" customWidth="1"/>
    <col min="3591" max="3591" width="17" customWidth="1"/>
    <col min="3592" max="3592" width="7.140625" customWidth="1"/>
    <col min="3593" max="3593" width="11.85546875" customWidth="1"/>
    <col min="3594" max="3594" width="9.7109375" customWidth="1"/>
    <col min="3595" max="3595" width="7" customWidth="1"/>
    <col min="3596" max="3596" width="10.5703125" customWidth="1"/>
    <col min="3597" max="3597" width="12.28515625" bestFit="1" customWidth="1"/>
    <col min="3842" max="3842" width="25.85546875" customWidth="1"/>
    <col min="3843" max="3843" width="18" customWidth="1"/>
    <col min="3844" max="3844" width="9" customWidth="1"/>
    <col min="3845" max="3845" width="15.7109375" customWidth="1"/>
    <col min="3846" max="3846" width="12.7109375" customWidth="1"/>
    <col min="3847" max="3847" width="17" customWidth="1"/>
    <col min="3848" max="3848" width="7.140625" customWidth="1"/>
    <col min="3849" max="3849" width="11.85546875" customWidth="1"/>
    <col min="3850" max="3850" width="9.7109375" customWidth="1"/>
    <col min="3851" max="3851" width="7" customWidth="1"/>
    <col min="3852" max="3852" width="10.5703125" customWidth="1"/>
    <col min="3853" max="3853" width="12.28515625" bestFit="1" customWidth="1"/>
    <col min="4098" max="4098" width="25.85546875" customWidth="1"/>
    <col min="4099" max="4099" width="18" customWidth="1"/>
    <col min="4100" max="4100" width="9" customWidth="1"/>
    <col min="4101" max="4101" width="15.7109375" customWidth="1"/>
    <col min="4102" max="4102" width="12.7109375" customWidth="1"/>
    <col min="4103" max="4103" width="17" customWidth="1"/>
    <col min="4104" max="4104" width="7.140625" customWidth="1"/>
    <col min="4105" max="4105" width="11.85546875" customWidth="1"/>
    <col min="4106" max="4106" width="9.7109375" customWidth="1"/>
    <col min="4107" max="4107" width="7" customWidth="1"/>
    <col min="4108" max="4108" width="10.5703125" customWidth="1"/>
    <col min="4109" max="4109" width="12.28515625" bestFit="1" customWidth="1"/>
    <col min="4354" max="4354" width="25.85546875" customWidth="1"/>
    <col min="4355" max="4355" width="18" customWidth="1"/>
    <col min="4356" max="4356" width="9" customWidth="1"/>
    <col min="4357" max="4357" width="15.7109375" customWidth="1"/>
    <col min="4358" max="4358" width="12.7109375" customWidth="1"/>
    <col min="4359" max="4359" width="17" customWidth="1"/>
    <col min="4360" max="4360" width="7.140625" customWidth="1"/>
    <col min="4361" max="4361" width="11.85546875" customWidth="1"/>
    <col min="4362" max="4362" width="9.7109375" customWidth="1"/>
    <col min="4363" max="4363" width="7" customWidth="1"/>
    <col min="4364" max="4364" width="10.5703125" customWidth="1"/>
    <col min="4365" max="4365" width="12.28515625" bestFit="1" customWidth="1"/>
    <col min="4610" max="4610" width="25.85546875" customWidth="1"/>
    <col min="4611" max="4611" width="18" customWidth="1"/>
    <col min="4612" max="4612" width="9" customWidth="1"/>
    <col min="4613" max="4613" width="15.7109375" customWidth="1"/>
    <col min="4614" max="4614" width="12.7109375" customWidth="1"/>
    <col min="4615" max="4615" width="17" customWidth="1"/>
    <col min="4616" max="4616" width="7.140625" customWidth="1"/>
    <col min="4617" max="4617" width="11.85546875" customWidth="1"/>
    <col min="4618" max="4618" width="9.7109375" customWidth="1"/>
    <col min="4619" max="4619" width="7" customWidth="1"/>
    <col min="4620" max="4620" width="10.5703125" customWidth="1"/>
    <col min="4621" max="4621" width="12.28515625" bestFit="1" customWidth="1"/>
    <col min="4866" max="4866" width="25.85546875" customWidth="1"/>
    <col min="4867" max="4867" width="18" customWidth="1"/>
    <col min="4868" max="4868" width="9" customWidth="1"/>
    <col min="4869" max="4869" width="15.7109375" customWidth="1"/>
    <col min="4870" max="4870" width="12.7109375" customWidth="1"/>
    <col min="4871" max="4871" width="17" customWidth="1"/>
    <col min="4872" max="4872" width="7.140625" customWidth="1"/>
    <col min="4873" max="4873" width="11.85546875" customWidth="1"/>
    <col min="4874" max="4874" width="9.7109375" customWidth="1"/>
    <col min="4875" max="4875" width="7" customWidth="1"/>
    <col min="4876" max="4876" width="10.5703125" customWidth="1"/>
    <col min="4877" max="4877" width="12.28515625" bestFit="1" customWidth="1"/>
    <col min="5122" max="5122" width="25.85546875" customWidth="1"/>
    <col min="5123" max="5123" width="18" customWidth="1"/>
    <col min="5124" max="5124" width="9" customWidth="1"/>
    <col min="5125" max="5125" width="15.7109375" customWidth="1"/>
    <col min="5126" max="5126" width="12.7109375" customWidth="1"/>
    <col min="5127" max="5127" width="17" customWidth="1"/>
    <col min="5128" max="5128" width="7.140625" customWidth="1"/>
    <col min="5129" max="5129" width="11.85546875" customWidth="1"/>
    <col min="5130" max="5130" width="9.7109375" customWidth="1"/>
    <col min="5131" max="5131" width="7" customWidth="1"/>
    <col min="5132" max="5132" width="10.5703125" customWidth="1"/>
    <col min="5133" max="5133" width="12.28515625" bestFit="1" customWidth="1"/>
    <col min="5378" max="5378" width="25.85546875" customWidth="1"/>
    <col min="5379" max="5379" width="18" customWidth="1"/>
    <col min="5380" max="5380" width="9" customWidth="1"/>
    <col min="5381" max="5381" width="15.7109375" customWidth="1"/>
    <col min="5382" max="5382" width="12.7109375" customWidth="1"/>
    <col min="5383" max="5383" width="17" customWidth="1"/>
    <col min="5384" max="5384" width="7.140625" customWidth="1"/>
    <col min="5385" max="5385" width="11.85546875" customWidth="1"/>
    <col min="5386" max="5386" width="9.7109375" customWidth="1"/>
    <col min="5387" max="5387" width="7" customWidth="1"/>
    <col min="5388" max="5388" width="10.5703125" customWidth="1"/>
    <col min="5389" max="5389" width="12.28515625" bestFit="1" customWidth="1"/>
    <col min="5634" max="5634" width="25.85546875" customWidth="1"/>
    <col min="5635" max="5635" width="18" customWidth="1"/>
    <col min="5636" max="5636" width="9" customWidth="1"/>
    <col min="5637" max="5637" width="15.7109375" customWidth="1"/>
    <col min="5638" max="5638" width="12.7109375" customWidth="1"/>
    <col min="5639" max="5639" width="17" customWidth="1"/>
    <col min="5640" max="5640" width="7.140625" customWidth="1"/>
    <col min="5641" max="5641" width="11.85546875" customWidth="1"/>
    <col min="5642" max="5642" width="9.7109375" customWidth="1"/>
    <col min="5643" max="5643" width="7" customWidth="1"/>
    <col min="5644" max="5644" width="10.5703125" customWidth="1"/>
    <col min="5645" max="5645" width="12.28515625" bestFit="1" customWidth="1"/>
    <col min="5890" max="5890" width="25.85546875" customWidth="1"/>
    <col min="5891" max="5891" width="18" customWidth="1"/>
    <col min="5892" max="5892" width="9" customWidth="1"/>
    <col min="5893" max="5893" width="15.7109375" customWidth="1"/>
    <col min="5894" max="5894" width="12.7109375" customWidth="1"/>
    <col min="5895" max="5895" width="17" customWidth="1"/>
    <col min="5896" max="5896" width="7.140625" customWidth="1"/>
    <col min="5897" max="5897" width="11.85546875" customWidth="1"/>
    <col min="5898" max="5898" width="9.7109375" customWidth="1"/>
    <col min="5899" max="5899" width="7" customWidth="1"/>
    <col min="5900" max="5900" width="10.5703125" customWidth="1"/>
    <col min="5901" max="5901" width="12.28515625" bestFit="1" customWidth="1"/>
    <col min="6146" max="6146" width="25.85546875" customWidth="1"/>
    <col min="6147" max="6147" width="18" customWidth="1"/>
    <col min="6148" max="6148" width="9" customWidth="1"/>
    <col min="6149" max="6149" width="15.7109375" customWidth="1"/>
    <col min="6150" max="6150" width="12.7109375" customWidth="1"/>
    <col min="6151" max="6151" width="17" customWidth="1"/>
    <col min="6152" max="6152" width="7.140625" customWidth="1"/>
    <col min="6153" max="6153" width="11.85546875" customWidth="1"/>
    <col min="6154" max="6154" width="9.7109375" customWidth="1"/>
    <col min="6155" max="6155" width="7" customWidth="1"/>
    <col min="6156" max="6156" width="10.5703125" customWidth="1"/>
    <col min="6157" max="6157" width="12.28515625" bestFit="1" customWidth="1"/>
    <col min="6402" max="6402" width="25.85546875" customWidth="1"/>
    <col min="6403" max="6403" width="18" customWidth="1"/>
    <col min="6404" max="6404" width="9" customWidth="1"/>
    <col min="6405" max="6405" width="15.7109375" customWidth="1"/>
    <col min="6406" max="6406" width="12.7109375" customWidth="1"/>
    <col min="6407" max="6407" width="17" customWidth="1"/>
    <col min="6408" max="6408" width="7.140625" customWidth="1"/>
    <col min="6409" max="6409" width="11.85546875" customWidth="1"/>
    <col min="6410" max="6410" width="9.7109375" customWidth="1"/>
    <col min="6411" max="6411" width="7" customWidth="1"/>
    <col min="6412" max="6412" width="10.5703125" customWidth="1"/>
    <col min="6413" max="6413" width="12.28515625" bestFit="1" customWidth="1"/>
    <col min="6658" max="6658" width="25.85546875" customWidth="1"/>
    <col min="6659" max="6659" width="18" customWidth="1"/>
    <col min="6660" max="6660" width="9" customWidth="1"/>
    <col min="6661" max="6661" width="15.7109375" customWidth="1"/>
    <col min="6662" max="6662" width="12.7109375" customWidth="1"/>
    <col min="6663" max="6663" width="17" customWidth="1"/>
    <col min="6664" max="6664" width="7.140625" customWidth="1"/>
    <col min="6665" max="6665" width="11.85546875" customWidth="1"/>
    <col min="6666" max="6666" width="9.7109375" customWidth="1"/>
    <col min="6667" max="6667" width="7" customWidth="1"/>
    <col min="6668" max="6668" width="10.5703125" customWidth="1"/>
    <col min="6669" max="6669" width="12.28515625" bestFit="1" customWidth="1"/>
    <col min="6914" max="6914" width="25.85546875" customWidth="1"/>
    <col min="6915" max="6915" width="18" customWidth="1"/>
    <col min="6916" max="6916" width="9" customWidth="1"/>
    <col min="6917" max="6917" width="15.7109375" customWidth="1"/>
    <col min="6918" max="6918" width="12.7109375" customWidth="1"/>
    <col min="6919" max="6919" width="17" customWidth="1"/>
    <col min="6920" max="6920" width="7.140625" customWidth="1"/>
    <col min="6921" max="6921" width="11.85546875" customWidth="1"/>
    <col min="6922" max="6922" width="9.7109375" customWidth="1"/>
    <col min="6923" max="6923" width="7" customWidth="1"/>
    <col min="6924" max="6924" width="10.5703125" customWidth="1"/>
    <col min="6925" max="6925" width="12.28515625" bestFit="1" customWidth="1"/>
    <col min="7170" max="7170" width="25.85546875" customWidth="1"/>
    <col min="7171" max="7171" width="18" customWidth="1"/>
    <col min="7172" max="7172" width="9" customWidth="1"/>
    <col min="7173" max="7173" width="15.7109375" customWidth="1"/>
    <col min="7174" max="7174" width="12.7109375" customWidth="1"/>
    <col min="7175" max="7175" width="17" customWidth="1"/>
    <col min="7176" max="7176" width="7.140625" customWidth="1"/>
    <col min="7177" max="7177" width="11.85546875" customWidth="1"/>
    <col min="7178" max="7178" width="9.7109375" customWidth="1"/>
    <col min="7179" max="7179" width="7" customWidth="1"/>
    <col min="7180" max="7180" width="10.5703125" customWidth="1"/>
    <col min="7181" max="7181" width="12.28515625" bestFit="1" customWidth="1"/>
    <col min="7426" max="7426" width="25.85546875" customWidth="1"/>
    <col min="7427" max="7427" width="18" customWidth="1"/>
    <col min="7428" max="7428" width="9" customWidth="1"/>
    <col min="7429" max="7429" width="15.7109375" customWidth="1"/>
    <col min="7430" max="7430" width="12.7109375" customWidth="1"/>
    <col min="7431" max="7431" width="17" customWidth="1"/>
    <col min="7432" max="7432" width="7.140625" customWidth="1"/>
    <col min="7433" max="7433" width="11.85546875" customWidth="1"/>
    <col min="7434" max="7434" width="9.7109375" customWidth="1"/>
    <col min="7435" max="7435" width="7" customWidth="1"/>
    <col min="7436" max="7436" width="10.5703125" customWidth="1"/>
    <col min="7437" max="7437" width="12.28515625" bestFit="1" customWidth="1"/>
    <col min="7682" max="7682" width="25.85546875" customWidth="1"/>
    <col min="7683" max="7683" width="18" customWidth="1"/>
    <col min="7684" max="7684" width="9" customWidth="1"/>
    <col min="7685" max="7685" width="15.7109375" customWidth="1"/>
    <col min="7686" max="7686" width="12.7109375" customWidth="1"/>
    <col min="7687" max="7687" width="17" customWidth="1"/>
    <col min="7688" max="7688" width="7.140625" customWidth="1"/>
    <col min="7689" max="7689" width="11.85546875" customWidth="1"/>
    <col min="7690" max="7690" width="9.7109375" customWidth="1"/>
    <col min="7691" max="7691" width="7" customWidth="1"/>
    <col min="7692" max="7692" width="10.5703125" customWidth="1"/>
    <col min="7693" max="7693" width="12.28515625" bestFit="1" customWidth="1"/>
    <col min="7938" max="7938" width="25.85546875" customWidth="1"/>
    <col min="7939" max="7939" width="18" customWidth="1"/>
    <col min="7940" max="7940" width="9" customWidth="1"/>
    <col min="7941" max="7941" width="15.7109375" customWidth="1"/>
    <col min="7942" max="7942" width="12.7109375" customWidth="1"/>
    <col min="7943" max="7943" width="17" customWidth="1"/>
    <col min="7944" max="7944" width="7.140625" customWidth="1"/>
    <col min="7945" max="7945" width="11.85546875" customWidth="1"/>
    <col min="7946" max="7946" width="9.7109375" customWidth="1"/>
    <col min="7947" max="7947" width="7" customWidth="1"/>
    <col min="7948" max="7948" width="10.5703125" customWidth="1"/>
    <col min="7949" max="7949" width="12.28515625" bestFit="1" customWidth="1"/>
    <col min="8194" max="8194" width="25.85546875" customWidth="1"/>
    <col min="8195" max="8195" width="18" customWidth="1"/>
    <col min="8196" max="8196" width="9" customWidth="1"/>
    <col min="8197" max="8197" width="15.7109375" customWidth="1"/>
    <col min="8198" max="8198" width="12.7109375" customWidth="1"/>
    <col min="8199" max="8199" width="17" customWidth="1"/>
    <col min="8200" max="8200" width="7.140625" customWidth="1"/>
    <col min="8201" max="8201" width="11.85546875" customWidth="1"/>
    <col min="8202" max="8202" width="9.7109375" customWidth="1"/>
    <col min="8203" max="8203" width="7" customWidth="1"/>
    <col min="8204" max="8204" width="10.5703125" customWidth="1"/>
    <col min="8205" max="8205" width="12.28515625" bestFit="1" customWidth="1"/>
    <col min="8450" max="8450" width="25.85546875" customWidth="1"/>
    <col min="8451" max="8451" width="18" customWidth="1"/>
    <col min="8452" max="8452" width="9" customWidth="1"/>
    <col min="8453" max="8453" width="15.7109375" customWidth="1"/>
    <col min="8454" max="8454" width="12.7109375" customWidth="1"/>
    <col min="8455" max="8455" width="17" customWidth="1"/>
    <col min="8456" max="8456" width="7.140625" customWidth="1"/>
    <col min="8457" max="8457" width="11.85546875" customWidth="1"/>
    <col min="8458" max="8458" width="9.7109375" customWidth="1"/>
    <col min="8459" max="8459" width="7" customWidth="1"/>
    <col min="8460" max="8460" width="10.5703125" customWidth="1"/>
    <col min="8461" max="8461" width="12.28515625" bestFit="1" customWidth="1"/>
    <col min="8706" max="8706" width="25.85546875" customWidth="1"/>
    <col min="8707" max="8707" width="18" customWidth="1"/>
    <col min="8708" max="8708" width="9" customWidth="1"/>
    <col min="8709" max="8709" width="15.7109375" customWidth="1"/>
    <col min="8710" max="8710" width="12.7109375" customWidth="1"/>
    <col min="8711" max="8711" width="17" customWidth="1"/>
    <col min="8712" max="8712" width="7.140625" customWidth="1"/>
    <col min="8713" max="8713" width="11.85546875" customWidth="1"/>
    <col min="8714" max="8714" width="9.7109375" customWidth="1"/>
    <col min="8715" max="8715" width="7" customWidth="1"/>
    <col min="8716" max="8716" width="10.5703125" customWidth="1"/>
    <col min="8717" max="8717" width="12.28515625" bestFit="1" customWidth="1"/>
    <col min="8962" max="8962" width="25.85546875" customWidth="1"/>
    <col min="8963" max="8963" width="18" customWidth="1"/>
    <col min="8964" max="8964" width="9" customWidth="1"/>
    <col min="8965" max="8965" width="15.7109375" customWidth="1"/>
    <col min="8966" max="8966" width="12.7109375" customWidth="1"/>
    <col min="8967" max="8967" width="17" customWidth="1"/>
    <col min="8968" max="8968" width="7.140625" customWidth="1"/>
    <col min="8969" max="8969" width="11.85546875" customWidth="1"/>
    <col min="8970" max="8970" width="9.7109375" customWidth="1"/>
    <col min="8971" max="8971" width="7" customWidth="1"/>
    <col min="8972" max="8972" width="10.5703125" customWidth="1"/>
    <col min="8973" max="8973" width="12.28515625" bestFit="1" customWidth="1"/>
    <col min="9218" max="9218" width="25.85546875" customWidth="1"/>
    <col min="9219" max="9219" width="18" customWidth="1"/>
    <col min="9220" max="9220" width="9" customWidth="1"/>
    <col min="9221" max="9221" width="15.7109375" customWidth="1"/>
    <col min="9222" max="9222" width="12.7109375" customWidth="1"/>
    <col min="9223" max="9223" width="17" customWidth="1"/>
    <col min="9224" max="9224" width="7.140625" customWidth="1"/>
    <col min="9225" max="9225" width="11.85546875" customWidth="1"/>
    <col min="9226" max="9226" width="9.7109375" customWidth="1"/>
    <col min="9227" max="9227" width="7" customWidth="1"/>
    <col min="9228" max="9228" width="10.5703125" customWidth="1"/>
    <col min="9229" max="9229" width="12.28515625" bestFit="1" customWidth="1"/>
    <col min="9474" max="9474" width="25.85546875" customWidth="1"/>
    <col min="9475" max="9475" width="18" customWidth="1"/>
    <col min="9476" max="9476" width="9" customWidth="1"/>
    <col min="9477" max="9477" width="15.7109375" customWidth="1"/>
    <col min="9478" max="9478" width="12.7109375" customWidth="1"/>
    <col min="9479" max="9479" width="17" customWidth="1"/>
    <col min="9480" max="9480" width="7.140625" customWidth="1"/>
    <col min="9481" max="9481" width="11.85546875" customWidth="1"/>
    <col min="9482" max="9482" width="9.7109375" customWidth="1"/>
    <col min="9483" max="9483" width="7" customWidth="1"/>
    <col min="9484" max="9484" width="10.5703125" customWidth="1"/>
    <col min="9485" max="9485" width="12.28515625" bestFit="1" customWidth="1"/>
    <col min="9730" max="9730" width="25.85546875" customWidth="1"/>
    <col min="9731" max="9731" width="18" customWidth="1"/>
    <col min="9732" max="9732" width="9" customWidth="1"/>
    <col min="9733" max="9733" width="15.7109375" customWidth="1"/>
    <col min="9734" max="9734" width="12.7109375" customWidth="1"/>
    <col min="9735" max="9735" width="17" customWidth="1"/>
    <col min="9736" max="9736" width="7.140625" customWidth="1"/>
    <col min="9737" max="9737" width="11.85546875" customWidth="1"/>
    <col min="9738" max="9738" width="9.7109375" customWidth="1"/>
    <col min="9739" max="9739" width="7" customWidth="1"/>
    <col min="9740" max="9740" width="10.5703125" customWidth="1"/>
    <col min="9741" max="9741" width="12.28515625" bestFit="1" customWidth="1"/>
    <col min="9986" max="9986" width="25.85546875" customWidth="1"/>
    <col min="9987" max="9987" width="18" customWidth="1"/>
    <col min="9988" max="9988" width="9" customWidth="1"/>
    <col min="9989" max="9989" width="15.7109375" customWidth="1"/>
    <col min="9990" max="9990" width="12.7109375" customWidth="1"/>
    <col min="9991" max="9991" width="17" customWidth="1"/>
    <col min="9992" max="9992" width="7.140625" customWidth="1"/>
    <col min="9993" max="9993" width="11.85546875" customWidth="1"/>
    <col min="9994" max="9994" width="9.7109375" customWidth="1"/>
    <col min="9995" max="9995" width="7" customWidth="1"/>
    <col min="9996" max="9996" width="10.5703125" customWidth="1"/>
    <col min="9997" max="9997" width="12.28515625" bestFit="1" customWidth="1"/>
    <col min="10242" max="10242" width="25.85546875" customWidth="1"/>
    <col min="10243" max="10243" width="18" customWidth="1"/>
    <col min="10244" max="10244" width="9" customWidth="1"/>
    <col min="10245" max="10245" width="15.7109375" customWidth="1"/>
    <col min="10246" max="10246" width="12.7109375" customWidth="1"/>
    <col min="10247" max="10247" width="17" customWidth="1"/>
    <col min="10248" max="10248" width="7.140625" customWidth="1"/>
    <col min="10249" max="10249" width="11.85546875" customWidth="1"/>
    <col min="10250" max="10250" width="9.7109375" customWidth="1"/>
    <col min="10251" max="10251" width="7" customWidth="1"/>
    <col min="10252" max="10252" width="10.5703125" customWidth="1"/>
    <col min="10253" max="10253" width="12.28515625" bestFit="1" customWidth="1"/>
    <col min="10498" max="10498" width="25.85546875" customWidth="1"/>
    <col min="10499" max="10499" width="18" customWidth="1"/>
    <col min="10500" max="10500" width="9" customWidth="1"/>
    <col min="10501" max="10501" width="15.7109375" customWidth="1"/>
    <col min="10502" max="10502" width="12.7109375" customWidth="1"/>
    <col min="10503" max="10503" width="17" customWidth="1"/>
    <col min="10504" max="10504" width="7.140625" customWidth="1"/>
    <col min="10505" max="10505" width="11.85546875" customWidth="1"/>
    <col min="10506" max="10506" width="9.7109375" customWidth="1"/>
    <col min="10507" max="10507" width="7" customWidth="1"/>
    <col min="10508" max="10508" width="10.5703125" customWidth="1"/>
    <col min="10509" max="10509" width="12.28515625" bestFit="1" customWidth="1"/>
    <col min="10754" max="10754" width="25.85546875" customWidth="1"/>
    <col min="10755" max="10755" width="18" customWidth="1"/>
    <col min="10756" max="10756" width="9" customWidth="1"/>
    <col min="10757" max="10757" width="15.7109375" customWidth="1"/>
    <col min="10758" max="10758" width="12.7109375" customWidth="1"/>
    <col min="10759" max="10759" width="17" customWidth="1"/>
    <col min="10760" max="10760" width="7.140625" customWidth="1"/>
    <col min="10761" max="10761" width="11.85546875" customWidth="1"/>
    <col min="10762" max="10762" width="9.7109375" customWidth="1"/>
    <col min="10763" max="10763" width="7" customWidth="1"/>
    <col min="10764" max="10764" width="10.5703125" customWidth="1"/>
    <col min="10765" max="10765" width="12.28515625" bestFit="1" customWidth="1"/>
    <col min="11010" max="11010" width="25.85546875" customWidth="1"/>
    <col min="11011" max="11011" width="18" customWidth="1"/>
    <col min="11012" max="11012" width="9" customWidth="1"/>
    <col min="11013" max="11013" width="15.7109375" customWidth="1"/>
    <col min="11014" max="11014" width="12.7109375" customWidth="1"/>
    <col min="11015" max="11015" width="17" customWidth="1"/>
    <col min="11016" max="11016" width="7.140625" customWidth="1"/>
    <col min="11017" max="11017" width="11.85546875" customWidth="1"/>
    <col min="11018" max="11018" width="9.7109375" customWidth="1"/>
    <col min="11019" max="11019" width="7" customWidth="1"/>
    <col min="11020" max="11020" width="10.5703125" customWidth="1"/>
    <col min="11021" max="11021" width="12.28515625" bestFit="1" customWidth="1"/>
    <col min="11266" max="11266" width="25.85546875" customWidth="1"/>
    <col min="11267" max="11267" width="18" customWidth="1"/>
    <col min="11268" max="11268" width="9" customWidth="1"/>
    <col min="11269" max="11269" width="15.7109375" customWidth="1"/>
    <col min="11270" max="11270" width="12.7109375" customWidth="1"/>
    <col min="11271" max="11271" width="17" customWidth="1"/>
    <col min="11272" max="11272" width="7.140625" customWidth="1"/>
    <col min="11273" max="11273" width="11.85546875" customWidth="1"/>
    <col min="11274" max="11274" width="9.7109375" customWidth="1"/>
    <col min="11275" max="11275" width="7" customWidth="1"/>
    <col min="11276" max="11276" width="10.5703125" customWidth="1"/>
    <col min="11277" max="11277" width="12.28515625" bestFit="1" customWidth="1"/>
    <col min="11522" max="11522" width="25.85546875" customWidth="1"/>
    <col min="11523" max="11523" width="18" customWidth="1"/>
    <col min="11524" max="11524" width="9" customWidth="1"/>
    <col min="11525" max="11525" width="15.7109375" customWidth="1"/>
    <col min="11526" max="11526" width="12.7109375" customWidth="1"/>
    <col min="11527" max="11527" width="17" customWidth="1"/>
    <col min="11528" max="11528" width="7.140625" customWidth="1"/>
    <col min="11529" max="11529" width="11.85546875" customWidth="1"/>
    <col min="11530" max="11530" width="9.7109375" customWidth="1"/>
    <col min="11531" max="11531" width="7" customWidth="1"/>
    <col min="11532" max="11532" width="10.5703125" customWidth="1"/>
    <col min="11533" max="11533" width="12.28515625" bestFit="1" customWidth="1"/>
    <col min="11778" max="11778" width="25.85546875" customWidth="1"/>
    <col min="11779" max="11779" width="18" customWidth="1"/>
    <col min="11780" max="11780" width="9" customWidth="1"/>
    <col min="11781" max="11781" width="15.7109375" customWidth="1"/>
    <col min="11782" max="11782" width="12.7109375" customWidth="1"/>
    <col min="11783" max="11783" width="17" customWidth="1"/>
    <col min="11784" max="11784" width="7.140625" customWidth="1"/>
    <col min="11785" max="11785" width="11.85546875" customWidth="1"/>
    <col min="11786" max="11786" width="9.7109375" customWidth="1"/>
    <col min="11787" max="11787" width="7" customWidth="1"/>
    <col min="11788" max="11788" width="10.5703125" customWidth="1"/>
    <col min="11789" max="11789" width="12.28515625" bestFit="1" customWidth="1"/>
    <col min="12034" max="12034" width="25.85546875" customWidth="1"/>
    <col min="12035" max="12035" width="18" customWidth="1"/>
    <col min="12036" max="12036" width="9" customWidth="1"/>
    <col min="12037" max="12037" width="15.7109375" customWidth="1"/>
    <col min="12038" max="12038" width="12.7109375" customWidth="1"/>
    <col min="12039" max="12039" width="17" customWidth="1"/>
    <col min="12040" max="12040" width="7.140625" customWidth="1"/>
    <col min="12041" max="12041" width="11.85546875" customWidth="1"/>
    <col min="12042" max="12042" width="9.7109375" customWidth="1"/>
    <col min="12043" max="12043" width="7" customWidth="1"/>
    <col min="12044" max="12044" width="10.5703125" customWidth="1"/>
    <col min="12045" max="12045" width="12.28515625" bestFit="1" customWidth="1"/>
    <col min="12290" max="12290" width="25.85546875" customWidth="1"/>
    <col min="12291" max="12291" width="18" customWidth="1"/>
    <col min="12292" max="12292" width="9" customWidth="1"/>
    <col min="12293" max="12293" width="15.7109375" customWidth="1"/>
    <col min="12294" max="12294" width="12.7109375" customWidth="1"/>
    <col min="12295" max="12295" width="17" customWidth="1"/>
    <col min="12296" max="12296" width="7.140625" customWidth="1"/>
    <col min="12297" max="12297" width="11.85546875" customWidth="1"/>
    <col min="12298" max="12298" width="9.7109375" customWidth="1"/>
    <col min="12299" max="12299" width="7" customWidth="1"/>
    <col min="12300" max="12300" width="10.5703125" customWidth="1"/>
    <col min="12301" max="12301" width="12.28515625" bestFit="1" customWidth="1"/>
    <col min="12546" max="12546" width="25.85546875" customWidth="1"/>
    <col min="12547" max="12547" width="18" customWidth="1"/>
    <col min="12548" max="12548" width="9" customWidth="1"/>
    <col min="12549" max="12549" width="15.7109375" customWidth="1"/>
    <col min="12550" max="12550" width="12.7109375" customWidth="1"/>
    <col min="12551" max="12551" width="17" customWidth="1"/>
    <col min="12552" max="12552" width="7.140625" customWidth="1"/>
    <col min="12553" max="12553" width="11.85546875" customWidth="1"/>
    <col min="12554" max="12554" width="9.7109375" customWidth="1"/>
    <col min="12555" max="12555" width="7" customWidth="1"/>
    <col min="12556" max="12556" width="10.5703125" customWidth="1"/>
    <col min="12557" max="12557" width="12.28515625" bestFit="1" customWidth="1"/>
    <col min="12802" max="12802" width="25.85546875" customWidth="1"/>
    <col min="12803" max="12803" width="18" customWidth="1"/>
    <col min="12804" max="12804" width="9" customWidth="1"/>
    <col min="12805" max="12805" width="15.7109375" customWidth="1"/>
    <col min="12806" max="12806" width="12.7109375" customWidth="1"/>
    <col min="12807" max="12807" width="17" customWidth="1"/>
    <col min="12808" max="12808" width="7.140625" customWidth="1"/>
    <col min="12809" max="12809" width="11.85546875" customWidth="1"/>
    <col min="12810" max="12810" width="9.7109375" customWidth="1"/>
    <col min="12811" max="12811" width="7" customWidth="1"/>
    <col min="12812" max="12812" width="10.5703125" customWidth="1"/>
    <col min="12813" max="12813" width="12.28515625" bestFit="1" customWidth="1"/>
    <col min="13058" max="13058" width="25.85546875" customWidth="1"/>
    <col min="13059" max="13059" width="18" customWidth="1"/>
    <col min="13060" max="13060" width="9" customWidth="1"/>
    <col min="13061" max="13061" width="15.7109375" customWidth="1"/>
    <col min="13062" max="13062" width="12.7109375" customWidth="1"/>
    <col min="13063" max="13063" width="17" customWidth="1"/>
    <col min="13064" max="13064" width="7.140625" customWidth="1"/>
    <col min="13065" max="13065" width="11.85546875" customWidth="1"/>
    <col min="13066" max="13066" width="9.7109375" customWidth="1"/>
    <col min="13067" max="13067" width="7" customWidth="1"/>
    <col min="13068" max="13068" width="10.5703125" customWidth="1"/>
    <col min="13069" max="13069" width="12.28515625" bestFit="1" customWidth="1"/>
    <col min="13314" max="13314" width="25.85546875" customWidth="1"/>
    <col min="13315" max="13315" width="18" customWidth="1"/>
    <col min="13316" max="13316" width="9" customWidth="1"/>
    <col min="13317" max="13317" width="15.7109375" customWidth="1"/>
    <col min="13318" max="13318" width="12.7109375" customWidth="1"/>
    <col min="13319" max="13319" width="17" customWidth="1"/>
    <col min="13320" max="13320" width="7.140625" customWidth="1"/>
    <col min="13321" max="13321" width="11.85546875" customWidth="1"/>
    <col min="13322" max="13322" width="9.7109375" customWidth="1"/>
    <col min="13323" max="13323" width="7" customWidth="1"/>
    <col min="13324" max="13324" width="10.5703125" customWidth="1"/>
    <col min="13325" max="13325" width="12.28515625" bestFit="1" customWidth="1"/>
    <col min="13570" max="13570" width="25.85546875" customWidth="1"/>
    <col min="13571" max="13571" width="18" customWidth="1"/>
    <col min="13572" max="13572" width="9" customWidth="1"/>
    <col min="13573" max="13573" width="15.7109375" customWidth="1"/>
    <col min="13574" max="13574" width="12.7109375" customWidth="1"/>
    <col min="13575" max="13575" width="17" customWidth="1"/>
    <col min="13576" max="13576" width="7.140625" customWidth="1"/>
    <col min="13577" max="13577" width="11.85546875" customWidth="1"/>
    <col min="13578" max="13578" width="9.7109375" customWidth="1"/>
    <col min="13579" max="13579" width="7" customWidth="1"/>
    <col min="13580" max="13580" width="10.5703125" customWidth="1"/>
    <col min="13581" max="13581" width="12.28515625" bestFit="1" customWidth="1"/>
    <col min="13826" max="13826" width="25.85546875" customWidth="1"/>
    <col min="13827" max="13827" width="18" customWidth="1"/>
    <col min="13828" max="13828" width="9" customWidth="1"/>
    <col min="13829" max="13829" width="15.7109375" customWidth="1"/>
    <col min="13830" max="13830" width="12.7109375" customWidth="1"/>
    <col min="13831" max="13831" width="17" customWidth="1"/>
    <col min="13832" max="13832" width="7.140625" customWidth="1"/>
    <col min="13833" max="13833" width="11.85546875" customWidth="1"/>
    <col min="13834" max="13834" width="9.7109375" customWidth="1"/>
    <col min="13835" max="13835" width="7" customWidth="1"/>
    <col min="13836" max="13836" width="10.5703125" customWidth="1"/>
    <col min="13837" max="13837" width="12.28515625" bestFit="1" customWidth="1"/>
    <col min="14082" max="14082" width="25.85546875" customWidth="1"/>
    <col min="14083" max="14083" width="18" customWidth="1"/>
    <col min="14084" max="14084" width="9" customWidth="1"/>
    <col min="14085" max="14085" width="15.7109375" customWidth="1"/>
    <col min="14086" max="14086" width="12.7109375" customWidth="1"/>
    <col min="14087" max="14087" width="17" customWidth="1"/>
    <col min="14088" max="14088" width="7.140625" customWidth="1"/>
    <col min="14089" max="14089" width="11.85546875" customWidth="1"/>
    <col min="14090" max="14090" width="9.7109375" customWidth="1"/>
    <col min="14091" max="14091" width="7" customWidth="1"/>
    <col min="14092" max="14092" width="10.5703125" customWidth="1"/>
    <col min="14093" max="14093" width="12.28515625" bestFit="1" customWidth="1"/>
    <col min="14338" max="14338" width="25.85546875" customWidth="1"/>
    <col min="14339" max="14339" width="18" customWidth="1"/>
    <col min="14340" max="14340" width="9" customWidth="1"/>
    <col min="14341" max="14341" width="15.7109375" customWidth="1"/>
    <col min="14342" max="14342" width="12.7109375" customWidth="1"/>
    <col min="14343" max="14343" width="17" customWidth="1"/>
    <col min="14344" max="14344" width="7.140625" customWidth="1"/>
    <col min="14345" max="14345" width="11.85546875" customWidth="1"/>
    <col min="14346" max="14346" width="9.7109375" customWidth="1"/>
    <col min="14347" max="14347" width="7" customWidth="1"/>
    <col min="14348" max="14348" width="10.5703125" customWidth="1"/>
    <col min="14349" max="14349" width="12.28515625" bestFit="1" customWidth="1"/>
    <col min="14594" max="14594" width="25.85546875" customWidth="1"/>
    <col min="14595" max="14595" width="18" customWidth="1"/>
    <col min="14596" max="14596" width="9" customWidth="1"/>
    <col min="14597" max="14597" width="15.7109375" customWidth="1"/>
    <col min="14598" max="14598" width="12.7109375" customWidth="1"/>
    <col min="14599" max="14599" width="17" customWidth="1"/>
    <col min="14600" max="14600" width="7.140625" customWidth="1"/>
    <col min="14601" max="14601" width="11.85546875" customWidth="1"/>
    <col min="14602" max="14602" width="9.7109375" customWidth="1"/>
    <col min="14603" max="14603" width="7" customWidth="1"/>
    <col min="14604" max="14604" width="10.5703125" customWidth="1"/>
    <col min="14605" max="14605" width="12.28515625" bestFit="1" customWidth="1"/>
    <col min="14850" max="14850" width="25.85546875" customWidth="1"/>
    <col min="14851" max="14851" width="18" customWidth="1"/>
    <col min="14852" max="14852" width="9" customWidth="1"/>
    <col min="14853" max="14853" width="15.7109375" customWidth="1"/>
    <col min="14854" max="14854" width="12.7109375" customWidth="1"/>
    <col min="14855" max="14855" width="17" customWidth="1"/>
    <col min="14856" max="14856" width="7.140625" customWidth="1"/>
    <col min="14857" max="14857" width="11.85546875" customWidth="1"/>
    <col min="14858" max="14858" width="9.7109375" customWidth="1"/>
    <col min="14859" max="14859" width="7" customWidth="1"/>
    <col min="14860" max="14860" width="10.5703125" customWidth="1"/>
    <col min="14861" max="14861" width="12.28515625" bestFit="1" customWidth="1"/>
    <col min="15106" max="15106" width="25.85546875" customWidth="1"/>
    <col min="15107" max="15107" width="18" customWidth="1"/>
    <col min="15108" max="15108" width="9" customWidth="1"/>
    <col min="15109" max="15109" width="15.7109375" customWidth="1"/>
    <col min="15110" max="15110" width="12.7109375" customWidth="1"/>
    <col min="15111" max="15111" width="17" customWidth="1"/>
    <col min="15112" max="15112" width="7.140625" customWidth="1"/>
    <col min="15113" max="15113" width="11.85546875" customWidth="1"/>
    <col min="15114" max="15114" width="9.7109375" customWidth="1"/>
    <col min="15115" max="15115" width="7" customWidth="1"/>
    <col min="15116" max="15116" width="10.5703125" customWidth="1"/>
    <col min="15117" max="15117" width="12.28515625" bestFit="1" customWidth="1"/>
    <col min="15362" max="15362" width="25.85546875" customWidth="1"/>
    <col min="15363" max="15363" width="18" customWidth="1"/>
    <col min="15364" max="15364" width="9" customWidth="1"/>
    <col min="15365" max="15365" width="15.7109375" customWidth="1"/>
    <col min="15366" max="15366" width="12.7109375" customWidth="1"/>
    <col min="15367" max="15367" width="17" customWidth="1"/>
    <col min="15368" max="15368" width="7.140625" customWidth="1"/>
    <col min="15369" max="15369" width="11.85546875" customWidth="1"/>
    <col min="15370" max="15370" width="9.7109375" customWidth="1"/>
    <col min="15371" max="15371" width="7" customWidth="1"/>
    <col min="15372" max="15372" width="10.5703125" customWidth="1"/>
    <col min="15373" max="15373" width="12.28515625" bestFit="1" customWidth="1"/>
    <col min="15618" max="15618" width="25.85546875" customWidth="1"/>
    <col min="15619" max="15619" width="18" customWidth="1"/>
    <col min="15620" max="15620" width="9" customWidth="1"/>
    <col min="15621" max="15621" width="15.7109375" customWidth="1"/>
    <col min="15622" max="15622" width="12.7109375" customWidth="1"/>
    <col min="15623" max="15623" width="17" customWidth="1"/>
    <col min="15624" max="15624" width="7.140625" customWidth="1"/>
    <col min="15625" max="15625" width="11.85546875" customWidth="1"/>
    <col min="15626" max="15626" width="9.7109375" customWidth="1"/>
    <col min="15627" max="15627" width="7" customWidth="1"/>
    <col min="15628" max="15628" width="10.5703125" customWidth="1"/>
    <col min="15629" max="15629" width="12.28515625" bestFit="1" customWidth="1"/>
    <col min="15874" max="15874" width="25.85546875" customWidth="1"/>
    <col min="15875" max="15875" width="18" customWidth="1"/>
    <col min="15876" max="15876" width="9" customWidth="1"/>
    <col min="15877" max="15877" width="15.7109375" customWidth="1"/>
    <col min="15878" max="15878" width="12.7109375" customWidth="1"/>
    <col min="15879" max="15879" width="17" customWidth="1"/>
    <col min="15880" max="15880" width="7.140625" customWidth="1"/>
    <col min="15881" max="15881" width="11.85546875" customWidth="1"/>
    <col min="15882" max="15882" width="9.7109375" customWidth="1"/>
    <col min="15883" max="15883" width="7" customWidth="1"/>
    <col min="15884" max="15884" width="10.5703125" customWidth="1"/>
    <col min="15885" max="15885" width="12.28515625" bestFit="1" customWidth="1"/>
    <col min="16130" max="16130" width="25.85546875" customWidth="1"/>
    <col min="16131" max="16131" width="18" customWidth="1"/>
    <col min="16132" max="16132" width="9" customWidth="1"/>
    <col min="16133" max="16133" width="15.7109375" customWidth="1"/>
    <col min="16134" max="16134" width="12.7109375" customWidth="1"/>
    <col min="16135" max="16135" width="17" customWidth="1"/>
    <col min="16136" max="16136" width="7.140625" customWidth="1"/>
    <col min="16137" max="16137" width="11.85546875" customWidth="1"/>
    <col min="16138" max="16138" width="9.7109375" customWidth="1"/>
    <col min="16139" max="16139" width="7" customWidth="1"/>
    <col min="16140" max="16140" width="10.5703125" customWidth="1"/>
    <col min="16141" max="16141" width="12.28515625" bestFit="1" customWidth="1"/>
  </cols>
  <sheetData>
    <row r="2" spans="1:12" ht="26.25" x14ac:dyDescent="0.4">
      <c r="A2" s="192" t="s">
        <v>372</v>
      </c>
      <c r="B2" s="192"/>
      <c r="C2" s="192"/>
      <c r="D2" s="192"/>
      <c r="E2" s="192"/>
      <c r="F2" s="192"/>
      <c r="G2" s="192"/>
      <c r="H2" s="192"/>
      <c r="I2" s="192"/>
      <c r="J2" s="192"/>
      <c r="K2" s="192"/>
      <c r="L2" s="192"/>
    </row>
    <row r="4" spans="1:12" x14ac:dyDescent="0.25">
      <c r="A4" s="44" t="s">
        <v>373</v>
      </c>
    </row>
    <row r="6" spans="1:12" x14ac:dyDescent="0.25">
      <c r="A6" s="47" t="s">
        <v>374</v>
      </c>
      <c r="B6" s="47" t="s">
        <v>375</v>
      </c>
    </row>
    <row r="7" spans="1:12" x14ac:dyDescent="0.25">
      <c r="A7" s="48" t="s">
        <v>376</v>
      </c>
      <c r="B7" s="49">
        <v>3772920.78</v>
      </c>
    </row>
    <row r="8" spans="1:12" x14ac:dyDescent="0.25">
      <c r="A8" s="48" t="s">
        <v>377</v>
      </c>
      <c r="B8" s="50">
        <v>0.7</v>
      </c>
    </row>
    <row r="9" spans="1:12" x14ac:dyDescent="0.25">
      <c r="A9" s="51" t="s">
        <v>378</v>
      </c>
      <c r="B9" s="49">
        <f>B7*B8</f>
        <v>2641044.5459999996</v>
      </c>
      <c r="C9" s="44"/>
      <c r="D9" s="44"/>
      <c r="F9" s="52"/>
      <c r="H9" s="44"/>
    </row>
    <row r="10" spans="1:12" x14ac:dyDescent="0.25">
      <c r="A10" s="56" t="s">
        <v>417</v>
      </c>
      <c r="B10" s="49">
        <f>+B7-B9</f>
        <v>1131876.2340000002</v>
      </c>
    </row>
    <row r="12" spans="1:12" x14ac:dyDescent="0.25">
      <c r="A12" s="44" t="s">
        <v>379</v>
      </c>
    </row>
    <row r="14" spans="1:12" s="46" customFormat="1" x14ac:dyDescent="0.25">
      <c r="A14" s="53" t="s">
        <v>380</v>
      </c>
      <c r="B14" s="53" t="s">
        <v>381</v>
      </c>
      <c r="C14" s="53" t="s">
        <v>382</v>
      </c>
      <c r="D14" s="53" t="s">
        <v>383</v>
      </c>
      <c r="E14" s="54"/>
    </row>
    <row r="15" spans="1:12" x14ac:dyDescent="0.25">
      <c r="A15" s="48" t="s">
        <v>384</v>
      </c>
      <c r="B15" s="48" t="s">
        <v>385</v>
      </c>
      <c r="C15" s="55">
        <v>40</v>
      </c>
      <c r="D15" s="49">
        <f>+$B$9*C15/100</f>
        <v>1056417.8184</v>
      </c>
    </row>
    <row r="16" spans="1:12" x14ac:dyDescent="0.25">
      <c r="A16" s="193" t="s">
        <v>386</v>
      </c>
      <c r="B16" s="48" t="s">
        <v>387</v>
      </c>
      <c r="C16" s="55">
        <v>30</v>
      </c>
      <c r="D16" s="49">
        <f>+$B$9*C16/100</f>
        <v>792313.36379999993</v>
      </c>
    </row>
    <row r="17" spans="1:17" x14ac:dyDescent="0.25">
      <c r="A17" s="194"/>
      <c r="B17" s="51" t="s">
        <v>388</v>
      </c>
      <c r="C17" s="55">
        <v>30</v>
      </c>
      <c r="D17" s="49">
        <f>+$B$9*C17/100</f>
        <v>792313.36379999993</v>
      </c>
    </row>
    <row r="18" spans="1:17" x14ac:dyDescent="0.25">
      <c r="A18" s="48" t="s">
        <v>389</v>
      </c>
      <c r="B18" s="56"/>
      <c r="C18" s="56"/>
      <c r="D18" s="49">
        <f>SUM(D15:D17)</f>
        <v>2641044.5460000001</v>
      </c>
    </row>
    <row r="21" spans="1:17" x14ac:dyDescent="0.25">
      <c r="A21" s="57" t="s">
        <v>390</v>
      </c>
    </row>
    <row r="22" spans="1:17" ht="31.5" customHeight="1" x14ac:dyDescent="0.25">
      <c r="L22" s="195" t="s">
        <v>418</v>
      </c>
      <c r="M22" s="195"/>
      <c r="N22" s="195"/>
      <c r="O22" s="195"/>
      <c r="P22" s="195"/>
    </row>
    <row r="23" spans="1:17" ht="45" x14ac:dyDescent="0.25">
      <c r="A23" s="58" t="s">
        <v>391</v>
      </c>
      <c r="B23" s="59" t="s">
        <v>392</v>
      </c>
      <c r="C23" s="59" t="s">
        <v>382</v>
      </c>
      <c r="D23" s="59" t="s">
        <v>383</v>
      </c>
      <c r="E23" s="60" t="s">
        <v>393</v>
      </c>
      <c r="F23" s="61" t="s">
        <v>394</v>
      </c>
      <c r="G23" s="62" t="s">
        <v>382</v>
      </c>
      <c r="H23" s="62" t="s">
        <v>383</v>
      </c>
      <c r="I23" s="63" t="s">
        <v>395</v>
      </c>
      <c r="J23" s="63" t="s">
        <v>382</v>
      </c>
      <c r="K23" s="63" t="s">
        <v>383</v>
      </c>
      <c r="L23" s="59" t="s">
        <v>396</v>
      </c>
      <c r="M23" s="63" t="s">
        <v>405</v>
      </c>
      <c r="N23" s="63" t="s">
        <v>406</v>
      </c>
      <c r="O23" s="63" t="s">
        <v>407</v>
      </c>
      <c r="P23" s="63" t="s">
        <v>408</v>
      </c>
    </row>
    <row r="24" spans="1:17" ht="30" customHeight="1" x14ac:dyDescent="0.25">
      <c r="A24" s="117" t="s">
        <v>188</v>
      </c>
      <c r="B24" s="104">
        <v>8980</v>
      </c>
      <c r="C24" s="105">
        <f>+B24*100/$B$44</f>
        <v>5.7067324190698914</v>
      </c>
      <c r="D24" s="106">
        <f>$D$15*C24/100</f>
        <v>60286.938123463689</v>
      </c>
      <c r="E24" s="107">
        <v>41.39</v>
      </c>
      <c r="F24" s="108">
        <v>4</v>
      </c>
      <c r="G24" s="109">
        <f>+F24/$F$44</f>
        <v>0.125</v>
      </c>
      <c r="H24" s="110">
        <f>+G24*$D$17</f>
        <v>99039.170474999992</v>
      </c>
      <c r="I24" s="111">
        <v>0.69879999999999998</v>
      </c>
      <c r="J24" s="112">
        <f>+I24/$I$44</f>
        <v>0.16831659320278439</v>
      </c>
      <c r="K24" s="113">
        <f>+$D$16*J24</f>
        <v>133359.4861438543</v>
      </c>
      <c r="L24" s="114">
        <f>+D24+H24+K24</f>
        <v>292685.59474231798</v>
      </c>
      <c r="M24" s="125">
        <v>0</v>
      </c>
      <c r="N24" s="125">
        <f>+M24*1.12</f>
        <v>0</v>
      </c>
      <c r="O24" s="102">
        <f>+N24-L24</f>
        <v>-292685.59474231798</v>
      </c>
      <c r="P24" s="115"/>
      <c r="Q24" t="s">
        <v>442</v>
      </c>
    </row>
    <row r="25" spans="1:17" ht="30" customHeight="1" x14ac:dyDescent="0.25">
      <c r="A25" s="158" t="s">
        <v>397</v>
      </c>
      <c r="B25" s="160">
        <v>31463</v>
      </c>
      <c r="C25" s="162">
        <f>+B25*100/$B$44</f>
        <v>19.994534755144322</v>
      </c>
      <c r="D25" s="164">
        <f>$D$15*C25/100</f>
        <v>211225.82785952542</v>
      </c>
      <c r="E25" s="166">
        <v>19.96</v>
      </c>
      <c r="F25" s="148">
        <v>4</v>
      </c>
      <c r="G25" s="150">
        <f>+F25/$F$44</f>
        <v>0.125</v>
      </c>
      <c r="H25" s="152">
        <f>+G25*$D$17</f>
        <v>99039.170474999992</v>
      </c>
      <c r="I25" s="154">
        <v>0.23480000000000001</v>
      </c>
      <c r="J25" s="156">
        <f>+I25/$I$44</f>
        <v>5.6555146084736378E-2</v>
      </c>
      <c r="K25" s="142">
        <f>+$D$16*J25</f>
        <v>44809.398034597878</v>
      </c>
      <c r="L25" s="144">
        <f>+D25+H25+K25</f>
        <v>355074.39636912325</v>
      </c>
      <c r="M25" s="126">
        <f>+'Anexo 7 Obra pública'!M4</f>
        <v>159560.80357142855</v>
      </c>
      <c r="N25" s="126">
        <f>+M25*1.12</f>
        <v>178708.1</v>
      </c>
      <c r="O25" s="168">
        <f>+N25+N26-L25</f>
        <v>-6.3691232353448868E-3</v>
      </c>
      <c r="P25" s="103" t="str">
        <f>+'Anexo 7 Obra pública'!I4</f>
        <v>REHABILITACIÓN DE LA CALLE MARIA VICTORIA DAVALOS DESDE VÍA FÉRREA “GENERAL ELOY ALFARO”  HASTA LA CALLE ELISA MARIÑO DE CARVAJAL, SECTOR YANAZARAPATA, PARROQUIA DE CUMBAYA</v>
      </c>
    </row>
    <row r="26" spans="1:17" ht="30" customHeight="1" x14ac:dyDescent="0.25">
      <c r="A26" s="159"/>
      <c r="B26" s="161"/>
      <c r="C26" s="163"/>
      <c r="D26" s="165"/>
      <c r="E26" s="167"/>
      <c r="F26" s="149"/>
      <c r="G26" s="151"/>
      <c r="H26" s="153"/>
      <c r="I26" s="155"/>
      <c r="J26" s="157"/>
      <c r="K26" s="143"/>
      <c r="L26" s="145"/>
      <c r="M26" s="126">
        <f>+'Anexo 7 Obra pública'!M5</f>
        <v>157469.90178571429</v>
      </c>
      <c r="N26" s="127">
        <f>+M26*1.12</f>
        <v>176366.29</v>
      </c>
      <c r="O26" s="170"/>
      <c r="P26" s="103" t="str">
        <f>+'Anexo 7 Obra pública'!I5</f>
        <v>REHABILITACIÓN DE LA CALLE ANGEL FELICISIMO ROJAS DESDE LA CALLE ELISA MARIÑO DE CARVAJAL HASTA LA CALLE JUAN LEÓN MERA, SECTOR SAN JUAN, PARROQUIA DE CUMBAYA</v>
      </c>
    </row>
    <row r="27" spans="1:17" ht="30" customHeight="1" x14ac:dyDescent="0.25">
      <c r="A27" s="117" t="s">
        <v>398</v>
      </c>
      <c r="B27" s="104">
        <v>16056</v>
      </c>
      <c r="C27" s="105">
        <f>+B27*100/$B$44</f>
        <v>10.203485046835878</v>
      </c>
      <c r="D27" s="106">
        <f t="shared" ref="D27" si="0">$D$15*C27/100</f>
        <v>107791.43413255381</v>
      </c>
      <c r="E27" s="107">
        <v>47.92</v>
      </c>
      <c r="F27" s="108">
        <v>4</v>
      </c>
      <c r="G27" s="109">
        <f>+F27/$F$44</f>
        <v>0.125</v>
      </c>
      <c r="H27" s="110">
        <f t="shared" ref="H27" si="1">+G27*$D$17</f>
        <v>99039.170474999992</v>
      </c>
      <c r="I27" s="111">
        <v>0.54100000000000004</v>
      </c>
      <c r="J27" s="112">
        <f>+I27/$I$44</f>
        <v>0.13030806657513791</v>
      </c>
      <c r="K27" s="113">
        <f t="shared" ref="K27" si="2">+$D$16*J27</f>
        <v>103244.82255842186</v>
      </c>
      <c r="L27" s="114">
        <f t="shared" ref="L27" si="3">+D27+H27+K27</f>
        <v>310075.42716597568</v>
      </c>
      <c r="M27" s="125"/>
      <c r="N27" s="125"/>
      <c r="O27" s="102">
        <f>+N27-L27</f>
        <v>-310075.42716597568</v>
      </c>
      <c r="P27" s="115" t="s">
        <v>409</v>
      </c>
      <c r="Q27" t="s">
        <v>442</v>
      </c>
    </row>
    <row r="28" spans="1:17" ht="30" customHeight="1" x14ac:dyDescent="0.25">
      <c r="A28" s="188" t="s">
        <v>4</v>
      </c>
      <c r="B28" s="160">
        <v>16645</v>
      </c>
      <c r="C28" s="162">
        <f>+B28*100/$B$44</f>
        <v>10.577790770091131</v>
      </c>
      <c r="D28" s="164">
        <f>$D$15*C28/100</f>
        <v>111745.66648831329</v>
      </c>
      <c r="E28" s="166">
        <v>18.559999999999999</v>
      </c>
      <c r="F28" s="148">
        <v>4</v>
      </c>
      <c r="G28" s="150">
        <f>+F28/$F$44</f>
        <v>0.125</v>
      </c>
      <c r="H28" s="152">
        <f>+G28*$D$17</f>
        <v>99039.170474999992</v>
      </c>
      <c r="I28" s="154">
        <v>0.63980000000000004</v>
      </c>
      <c r="J28" s="156">
        <f>+I28/$I$44</f>
        <v>0.154105547125274</v>
      </c>
      <c r="K28" s="142">
        <f>+$D$16*J28</f>
        <v>122099.88442306525</v>
      </c>
      <c r="L28" s="144">
        <f>+D28+H28+K28</f>
        <v>332884.72138637851</v>
      </c>
      <c r="M28" s="126">
        <f>+'Anexo 7 Obra pública'!M42</f>
        <v>47600</v>
      </c>
      <c r="N28" s="126">
        <f>+M28*1.12</f>
        <v>53312.000000000007</v>
      </c>
      <c r="O28" s="168">
        <f>+N28+N29+N30+N31+N32-L28</f>
        <v>-1.3863784843124449E-3</v>
      </c>
      <c r="P28" s="103" t="str">
        <f>+'Anexo 7 Obra pública'!I42</f>
        <v>CONSTRUCCIÓN ADOQUINADO, PASAJE EDUARDO NIETO, BARRIO PRIMAVERA, PARROQUIA PIFO</v>
      </c>
    </row>
    <row r="29" spans="1:17" ht="30" customHeight="1" x14ac:dyDescent="0.25">
      <c r="A29" s="189"/>
      <c r="B29" s="181"/>
      <c r="C29" s="182"/>
      <c r="D29" s="183"/>
      <c r="E29" s="184"/>
      <c r="F29" s="173"/>
      <c r="G29" s="174"/>
      <c r="H29" s="175"/>
      <c r="I29" s="176"/>
      <c r="J29" s="177"/>
      <c r="K29" s="171"/>
      <c r="L29" s="172"/>
      <c r="M29" s="126">
        <f>+'Anexo 7 Obra pública'!M54</f>
        <v>32000</v>
      </c>
      <c r="N29" s="126">
        <f t="shared" ref="N29:N32" si="4">+M29*1.12</f>
        <v>35840</v>
      </c>
      <c r="O29" s="169"/>
      <c r="P29" s="103" t="str">
        <f>+'Anexo 7 Obra pública'!I54</f>
        <v>REHABILITACIÓN DEL PASAJE FLOR MARÍA, DESDE LA CALLE SIN NOMBRE, HASTA LA ABSCISA 0+145, SECTOR PRIMAVERA CENTRO, PARROQUIA PIFO</v>
      </c>
      <c r="Q29" t="s">
        <v>437</v>
      </c>
    </row>
    <row r="30" spans="1:17" ht="30" customHeight="1" x14ac:dyDescent="0.25">
      <c r="A30" s="189"/>
      <c r="B30" s="181"/>
      <c r="C30" s="182"/>
      <c r="D30" s="183"/>
      <c r="E30" s="184"/>
      <c r="F30" s="173"/>
      <c r="G30" s="174"/>
      <c r="H30" s="175"/>
      <c r="I30" s="176"/>
      <c r="J30" s="177"/>
      <c r="K30" s="171"/>
      <c r="L30" s="172"/>
      <c r="M30" s="126">
        <f>+'Anexo 7 Obra pública'!M53</f>
        <v>68000</v>
      </c>
      <c r="N30" s="126">
        <f t="shared" si="4"/>
        <v>76160</v>
      </c>
      <c r="O30" s="169"/>
      <c r="P30" s="103" t="str">
        <f>+'Anexo 7 Obra pública'!I53</f>
        <v>CONSTRUCCIÓN EQUIPAMIENTO RECREATIVO SEGUNDA ETAPA, BARRIO LA FLORIDA DE CHANTAG, PARROQUIA PIFO</v>
      </c>
      <c r="Q30" t="s">
        <v>437</v>
      </c>
    </row>
    <row r="31" spans="1:17" ht="30" customHeight="1" x14ac:dyDescent="0.25">
      <c r="A31" s="189"/>
      <c r="B31" s="181"/>
      <c r="C31" s="182"/>
      <c r="D31" s="183"/>
      <c r="E31" s="184"/>
      <c r="F31" s="173"/>
      <c r="G31" s="174"/>
      <c r="H31" s="175"/>
      <c r="I31" s="176"/>
      <c r="J31" s="177"/>
      <c r="K31" s="171"/>
      <c r="L31" s="172"/>
      <c r="M31" s="126">
        <f>+'Anexo 7 Obra pública'!M50</f>
        <v>60000</v>
      </c>
      <c r="N31" s="126">
        <f t="shared" si="4"/>
        <v>67200</v>
      </c>
      <c r="O31" s="169"/>
      <c r="P31" s="103" t="str">
        <f>+'Anexo 7 Obra pública'!I50</f>
        <v>REPARACIÓN Y LACADO DE PISOS DEL COLISEO, BARRIO PRIMAVERA CENTRO, PARROQUIA PIFO</v>
      </c>
    </row>
    <row r="32" spans="1:17" ht="30" customHeight="1" x14ac:dyDescent="0.25">
      <c r="A32" s="190"/>
      <c r="B32" s="161"/>
      <c r="C32" s="163"/>
      <c r="D32" s="165"/>
      <c r="E32" s="167"/>
      <c r="F32" s="149"/>
      <c r="G32" s="151"/>
      <c r="H32" s="153"/>
      <c r="I32" s="155"/>
      <c r="J32" s="157"/>
      <c r="K32" s="143"/>
      <c r="L32" s="145"/>
      <c r="M32" s="126">
        <f>+'Anexo 7 Obra pública'!M55</f>
        <v>89618.5</v>
      </c>
      <c r="N32" s="126">
        <f t="shared" si="4"/>
        <v>100372.72000000002</v>
      </c>
      <c r="O32" s="170"/>
      <c r="P32" s="103" t="str">
        <f>+'Anexo 7 Obra pública'!I55</f>
        <v>INTERVENCIÓN EN EL PARQUE LINEAL CALLUMA, DESDE LA CALLE GONZALO PIZARRO HASTA LA E35, SECTOR PRIMAVERA CENTRO, PARROQUIA DE PIFO</v>
      </c>
      <c r="Q32" t="s">
        <v>437</v>
      </c>
    </row>
    <row r="33" spans="1:17" ht="30" customHeight="1" x14ac:dyDescent="0.25">
      <c r="A33" s="158" t="s">
        <v>3</v>
      </c>
      <c r="B33" s="160">
        <v>13593</v>
      </c>
      <c r="C33" s="162">
        <f>+B33*100/$B$44</f>
        <v>8.6382643399128103</v>
      </c>
      <c r="D33" s="164">
        <f>$D$15*C33/100</f>
        <v>91256.163687332068</v>
      </c>
      <c r="E33" s="166">
        <v>41.05</v>
      </c>
      <c r="F33" s="148">
        <v>4</v>
      </c>
      <c r="G33" s="150">
        <f>+F33/$F$44</f>
        <v>0.125</v>
      </c>
      <c r="H33" s="152">
        <f>+G33*$D$17</f>
        <v>99039.170474999992</v>
      </c>
      <c r="I33" s="154">
        <v>0.44769999999999999</v>
      </c>
      <c r="J33" s="156">
        <f>+I33/$I$44</f>
        <v>0.10783534455765108</v>
      </c>
      <c r="K33" s="142">
        <f>+$D$16*J33</f>
        <v>85439.384583004547</v>
      </c>
      <c r="L33" s="144">
        <f>+D33+H33+K33</f>
        <v>275734.71874533664</v>
      </c>
      <c r="M33" s="128">
        <f>+'Anexo 7 Obra pública'!M40</f>
        <v>73741.710000000006</v>
      </c>
      <c r="N33" s="128">
        <f>+M33*1.12</f>
        <v>82590.715200000021</v>
      </c>
      <c r="O33" s="146">
        <f>+N33+N34-L33</f>
        <v>-3.5453365999273956E-3</v>
      </c>
      <c r="P33" s="116" t="str">
        <f>+'Anexo 7 Obra pública'!I40</f>
        <v>REHABILITACIÓN DE LA CALLE URCESINO, DESDE LA CALLE FRANCISCO QUILUBA, HASTA LA CALLE 24 DE MAYO, SECTOR NAPOLES MANGAHUANTAG, PARROQUIA PUEMBO</v>
      </c>
      <c r="Q33" t="s">
        <v>437</v>
      </c>
    </row>
    <row r="34" spans="1:17" ht="30" customHeight="1" x14ac:dyDescent="0.25">
      <c r="A34" s="159"/>
      <c r="B34" s="161"/>
      <c r="C34" s="163"/>
      <c r="D34" s="165"/>
      <c r="E34" s="167"/>
      <c r="F34" s="149"/>
      <c r="G34" s="151"/>
      <c r="H34" s="153"/>
      <c r="I34" s="155"/>
      <c r="J34" s="157"/>
      <c r="K34" s="143"/>
      <c r="L34" s="145"/>
      <c r="M34" s="128">
        <f>+'Anexo 7 Obra pública'!M39</f>
        <v>172450</v>
      </c>
      <c r="N34" s="128">
        <f>+M34*1.12</f>
        <v>193144.00000000003</v>
      </c>
      <c r="O34" s="147"/>
      <c r="P34" s="116" t="str">
        <f>+'Anexo 7 Obra pública'!I39</f>
        <v>REHABILITACIÓN DE LA CALLE JOSÉ GALLARDO, DESDE EL FIN DEL ADOQUINADO DE LA CALLE JOSÉ GALLARDO HASTA LA CALLE 24 DE MAYO, SECTOR SAN PEDRO DE CHICHE, PARROQUIA DE PUEMBO</v>
      </c>
    </row>
    <row r="35" spans="1:17" ht="30" customHeight="1" x14ac:dyDescent="0.25">
      <c r="A35" s="158" t="s">
        <v>399</v>
      </c>
      <c r="B35" s="160">
        <v>2823</v>
      </c>
      <c r="C35" s="162">
        <f>+B35*100/$B$44</f>
        <v>1.7939983985561585</v>
      </c>
      <c r="D35" s="164">
        <f>$D$15*C35/100</f>
        <v>18952.118744157906</v>
      </c>
      <c r="E35" s="166">
        <v>2.58</v>
      </c>
      <c r="F35" s="148">
        <v>4</v>
      </c>
      <c r="G35" s="150">
        <f>+F35/$F$44</f>
        <v>0.125</v>
      </c>
      <c r="H35" s="152">
        <f>+G35*$D$17</f>
        <v>99039.170474999992</v>
      </c>
      <c r="I35" s="154">
        <v>0.52839999999999998</v>
      </c>
      <c r="J35" s="156">
        <f>+I35/$I$44</f>
        <v>0.12727316520943227</v>
      </c>
      <c r="K35" s="142">
        <f>+$D$16*J35</f>
        <v>100840.22964855841</v>
      </c>
      <c r="L35" s="144">
        <f>+D35+H35+K35</f>
        <v>218831.51886771631</v>
      </c>
      <c r="M35" s="126">
        <f>+'Anexo 7 Obra pública'!M58</f>
        <v>89285.71</v>
      </c>
      <c r="N35" s="126">
        <f>+M35*1.12</f>
        <v>99999.995200000019</v>
      </c>
      <c r="O35" s="186">
        <f>+N35+N36-L35</f>
        <v>-5.2677162748295814E-3</v>
      </c>
      <c r="P35" s="103" t="str">
        <f>+'Anexo 7 Obra pública'!I58</f>
        <v>CONSTRUCCIÓN DE LA CASA DEL ADULTO MAYOR DE TABABELA, SECTOR TABABELA CENTRAL, PARROQUIA DE TABABELA</v>
      </c>
    </row>
    <row r="36" spans="1:17" ht="30" customHeight="1" x14ac:dyDescent="0.25">
      <c r="A36" s="159"/>
      <c r="B36" s="161"/>
      <c r="C36" s="163"/>
      <c r="D36" s="165"/>
      <c r="E36" s="167"/>
      <c r="F36" s="149"/>
      <c r="G36" s="151"/>
      <c r="H36" s="153"/>
      <c r="I36" s="155"/>
      <c r="J36" s="157"/>
      <c r="K36" s="143"/>
      <c r="L36" s="145"/>
      <c r="M36" s="126">
        <f>+'Anexo 7 Obra pública'!M57</f>
        <v>106099.57</v>
      </c>
      <c r="N36" s="126">
        <f>+M36*1.12</f>
        <v>118831.51840000002</v>
      </c>
      <c r="O36" s="187"/>
      <c r="P36" s="103" t="str">
        <f>+'Anexo 7 Obra pública'!I57</f>
        <v>CONSTRUCCIÓN DE LA CASA SOCIAL DEL BARRIO EL VERGEL, PREDIO N°3617167, SECTOR EL VERGEL, PARROQUIA TABABELA</v>
      </c>
    </row>
    <row r="37" spans="1:17" ht="30" customHeight="1" x14ac:dyDescent="0.25">
      <c r="A37" s="158" t="s">
        <v>1</v>
      </c>
      <c r="B37" s="160">
        <v>49944</v>
      </c>
      <c r="C37" s="162">
        <f>+B37*100/$B$44</f>
        <v>31.739091752564217</v>
      </c>
      <c r="D37" s="164">
        <f>$D$15*C37/100</f>
        <v>335297.42067241319</v>
      </c>
      <c r="E37" s="166">
        <v>34.340000000000003</v>
      </c>
      <c r="F37" s="148">
        <v>4</v>
      </c>
      <c r="G37" s="150">
        <f>+F37/$F$44</f>
        <v>0.125</v>
      </c>
      <c r="H37" s="152">
        <f>+G37*$D$17</f>
        <v>99039.170474999992</v>
      </c>
      <c r="I37" s="154">
        <v>0.41560000000000002</v>
      </c>
      <c r="J37" s="156">
        <f>+I37/$I$44</f>
        <v>0.1001035720307344</v>
      </c>
      <c r="K37" s="142">
        <f>+$D$16*J37</f>
        <v>79313.39788406677</v>
      </c>
      <c r="L37" s="144">
        <f>+D37+H37+K37</f>
        <v>513649.98903147993</v>
      </c>
      <c r="M37" s="125">
        <f>+'Anexo 7 Obra pública'!M24</f>
        <v>22000</v>
      </c>
      <c r="N37" s="125">
        <f t="shared" ref="N37:N43" si="5">+M37*1.12</f>
        <v>24640.000000000004</v>
      </c>
      <c r="O37" s="146">
        <f>+N37+N38+N39+N40-L37</f>
        <v>-6.903147988487035E-2</v>
      </c>
      <c r="P37" s="116" t="str">
        <f>+'Anexo 7 Obra pública'!I24</f>
        <v>REHABILITACIÓN DEL ESPACIO PÚBLICO UBICADO EN EL PREDIO N° 776330, BARRIO TUMBACO CABECERA, PARROQUIA DE TUMBACO</v>
      </c>
    </row>
    <row r="38" spans="1:17" ht="30" customHeight="1" x14ac:dyDescent="0.25">
      <c r="A38" s="191"/>
      <c r="B38" s="181"/>
      <c r="C38" s="182"/>
      <c r="D38" s="183"/>
      <c r="E38" s="184"/>
      <c r="F38" s="173"/>
      <c r="G38" s="174"/>
      <c r="H38" s="175"/>
      <c r="I38" s="176"/>
      <c r="J38" s="177"/>
      <c r="K38" s="171"/>
      <c r="L38" s="172"/>
      <c r="M38" s="125">
        <f>+'Anexo 7 Obra pública'!M18</f>
        <v>80116</v>
      </c>
      <c r="N38" s="125">
        <f t="shared" si="5"/>
        <v>89729.920000000013</v>
      </c>
      <c r="O38" s="147"/>
      <c r="P38" s="116" t="str">
        <f>+'Anexo 7 Obra pública'!I18</f>
        <v>CONSTRUCCIÓN DEL PARQUE CHILCAPUGRO, BARRIO LA MORITA, PARROQUIA DE TUMBACO</v>
      </c>
    </row>
    <row r="39" spans="1:17" ht="30" customHeight="1" x14ac:dyDescent="0.25">
      <c r="A39" s="191"/>
      <c r="B39" s="181"/>
      <c r="C39" s="182"/>
      <c r="D39" s="183"/>
      <c r="E39" s="184"/>
      <c r="F39" s="173"/>
      <c r="G39" s="174"/>
      <c r="H39" s="175"/>
      <c r="I39" s="176"/>
      <c r="J39" s="177"/>
      <c r="K39" s="171"/>
      <c r="L39" s="172"/>
      <c r="M39" s="125">
        <f>+'Anexo 7 Obra pública'!M30</f>
        <v>270000</v>
      </c>
      <c r="N39" s="125">
        <f t="shared" si="5"/>
        <v>302400</v>
      </c>
      <c r="O39" s="147"/>
      <c r="P39" s="116" t="str">
        <f>+'Anexo 7 Obra pública'!I30</f>
        <v>REHABILITACIÓN DE LA CALLE RUMIÑAHUI, DESDE LA AVENIDA OSWALDO GUAYASAMÍN HASTA LA ABSCISA 0 + 700.00 mts , PARROQUIA DE TUMBACO</v>
      </c>
    </row>
    <row r="40" spans="1:17" ht="30" customHeight="1" x14ac:dyDescent="0.25">
      <c r="A40" s="159"/>
      <c r="B40" s="161"/>
      <c r="C40" s="163"/>
      <c r="D40" s="165"/>
      <c r="E40" s="167"/>
      <c r="F40" s="149"/>
      <c r="G40" s="151"/>
      <c r="H40" s="153"/>
      <c r="I40" s="155"/>
      <c r="J40" s="157"/>
      <c r="K40" s="143"/>
      <c r="L40" s="145"/>
      <c r="M40" s="125">
        <f>+'Anexo 7 Obra pública'!M23</f>
        <v>86500</v>
      </c>
      <c r="N40" s="125">
        <f t="shared" si="5"/>
        <v>96880.000000000015</v>
      </c>
      <c r="O40" s="185"/>
      <c r="P40" s="116" t="str">
        <f>+'Anexo 7 Obra pública'!I23</f>
        <v>REHABILITACIÓN DE LA CALLE VICTOR NARANJO FIALLO, DESDE CALLE LEOPOLDO BENITES VINUEZA HASTA LA ABSCISA         0+360.00 MTS, SECTOR CHIVIQUI, PARROQUIA DE TUMBACO</v>
      </c>
    </row>
    <row r="41" spans="1:17" ht="30" customHeight="1" x14ac:dyDescent="0.25">
      <c r="A41" s="178" t="s">
        <v>187</v>
      </c>
      <c r="B41" s="160">
        <v>17854</v>
      </c>
      <c r="C41" s="162">
        <f>+B41*100/$B$44</f>
        <v>11.346102517825596</v>
      </c>
      <c r="D41" s="164">
        <f>$D$15*C41/100</f>
        <v>119862.24869224062</v>
      </c>
      <c r="E41" s="166">
        <v>27.94</v>
      </c>
      <c r="F41" s="148">
        <v>4</v>
      </c>
      <c r="G41" s="150">
        <f>+F41/$F$44</f>
        <v>0.125</v>
      </c>
      <c r="H41" s="152">
        <f>+G41*$D$17</f>
        <v>99039.170474999992</v>
      </c>
      <c r="I41" s="154">
        <v>0.64559999999999995</v>
      </c>
      <c r="J41" s="156">
        <f>+I41/$I$44</f>
        <v>0.15550256521424957</v>
      </c>
      <c r="K41" s="142">
        <f>+$D$16*J41</f>
        <v>123206.76052443094</v>
      </c>
      <c r="L41" s="144">
        <f>+D41+H41+K41</f>
        <v>342108.17969167157</v>
      </c>
      <c r="M41" s="126">
        <f>+'Anexo 7 Obra pública'!M60</f>
        <v>140000</v>
      </c>
      <c r="N41" s="126">
        <f t="shared" si="5"/>
        <v>156800.00000000003</v>
      </c>
      <c r="O41" s="168">
        <f>+N41+N42+N43-L41</f>
        <v>-2.0916715147905052E-3</v>
      </c>
      <c r="P41" s="103" t="str">
        <f>+'Anexo 7 Obra pública'!I60</f>
        <v>CONSTRUCCIÓN DE GUAGUA CENTRO, BARRIO MI TERRENITO YARUQUÍ, PARROQUIA YARUQUÍ.</v>
      </c>
    </row>
    <row r="42" spans="1:17" ht="30" customHeight="1" x14ac:dyDescent="0.25">
      <c r="A42" s="179"/>
      <c r="B42" s="181"/>
      <c r="C42" s="182"/>
      <c r="D42" s="183"/>
      <c r="E42" s="184"/>
      <c r="F42" s="173"/>
      <c r="G42" s="174"/>
      <c r="H42" s="175"/>
      <c r="I42" s="176"/>
      <c r="J42" s="177"/>
      <c r="K42" s="171"/>
      <c r="L42" s="172"/>
      <c r="M42" s="126">
        <f>+'Anexo 7 Obra pública'!M61</f>
        <v>20000</v>
      </c>
      <c r="N42" s="126">
        <f t="shared" si="5"/>
        <v>22400.000000000004</v>
      </c>
      <c r="O42" s="169"/>
      <c r="P42" s="103" t="str">
        <f>+'Anexo 7 Obra pública'!I61</f>
        <v>REPARACIÓN TRIBUNA DEL ESTADIO, COMUNA JURIDICA CHINANGACHI, PARROQUIA DE YARUQUI</v>
      </c>
    </row>
    <row r="43" spans="1:17" ht="30" customHeight="1" x14ac:dyDescent="0.25">
      <c r="A43" s="180"/>
      <c r="B43" s="161"/>
      <c r="C43" s="163"/>
      <c r="D43" s="165"/>
      <c r="E43" s="167"/>
      <c r="F43" s="149"/>
      <c r="G43" s="151"/>
      <c r="H43" s="153"/>
      <c r="I43" s="155"/>
      <c r="J43" s="157"/>
      <c r="K43" s="143"/>
      <c r="L43" s="145"/>
      <c r="M43" s="126">
        <f>+'Anexo 7 Obra pública'!M66</f>
        <v>145453.73000000001</v>
      </c>
      <c r="N43" s="126">
        <f t="shared" si="5"/>
        <v>162908.17760000002</v>
      </c>
      <c r="O43" s="170"/>
      <c r="P43" s="103" t="str">
        <f>+'Anexo 7 Obra pública'!I66</f>
        <v>ENTREGA DE MATERIALES  PARA EL ADOQUINADO; CALLE 19 DE MARZO, DESDE VIA FERREA HASTA CALLE S/N, COMUNA OYAMBARILLO, PARROQUIA DE YARUQUÍ</v>
      </c>
    </row>
    <row r="44" spans="1:17" ht="30" customHeight="1" x14ac:dyDescent="0.25">
      <c r="A44" s="123" t="s">
        <v>1</v>
      </c>
      <c r="B44" s="124">
        <f>SUM(B24:B42)</f>
        <v>157358</v>
      </c>
      <c r="C44" s="64"/>
      <c r="D44" s="89">
        <f>SUM(D24:D42)</f>
        <v>1056417.8184</v>
      </c>
      <c r="E44" s="90">
        <f>SUM(E24:E42)</f>
        <v>233.74</v>
      </c>
      <c r="F44" s="90">
        <f>SUM(F24:F42)</f>
        <v>32</v>
      </c>
      <c r="G44" s="91"/>
      <c r="H44" s="92">
        <f>SUM(H24:H42)</f>
        <v>792313.36379999993</v>
      </c>
      <c r="I44" s="93">
        <f>SUM(I24:I42)</f>
        <v>4.1516999999999999</v>
      </c>
      <c r="J44" s="94">
        <f>SUM(J24:J42)</f>
        <v>0.99999999999999989</v>
      </c>
      <c r="K44" s="95">
        <f>+$D$16*J44</f>
        <v>792313.36379999982</v>
      </c>
      <c r="L44" s="96">
        <f>+D44+H44+K44</f>
        <v>2641044.5459999996</v>
      </c>
      <c r="M44" s="96">
        <f>SUM(M24:M43)</f>
        <v>1819895.9253571427</v>
      </c>
      <c r="N44" s="96">
        <f>SUM(N24:N43)</f>
        <v>2038283.4364</v>
      </c>
      <c r="O44" s="96"/>
      <c r="P44" s="96"/>
    </row>
    <row r="46" spans="1:17" x14ac:dyDescent="0.25">
      <c r="A46" s="120" t="s">
        <v>400</v>
      </c>
      <c r="B46" s="118"/>
      <c r="H46" s="65"/>
    </row>
    <row r="47" spans="1:17" x14ac:dyDescent="0.25">
      <c r="A47" s="121" t="s">
        <v>401</v>
      </c>
      <c r="B47" s="119">
        <v>4</v>
      </c>
      <c r="K47" s="45"/>
      <c r="L47" s="45"/>
      <c r="M47" s="45"/>
    </row>
    <row r="48" spans="1:17" x14ac:dyDescent="0.25">
      <c r="A48" s="122" t="s">
        <v>402</v>
      </c>
      <c r="B48" s="119">
        <v>3</v>
      </c>
      <c r="K48" s="45"/>
      <c r="L48" s="45"/>
      <c r="M48" s="45"/>
    </row>
    <row r="49" spans="1:14" x14ac:dyDescent="0.25">
      <c r="A49" s="122" t="s">
        <v>403</v>
      </c>
      <c r="B49" s="119">
        <v>2</v>
      </c>
    </row>
    <row r="50" spans="1:14" x14ac:dyDescent="0.25">
      <c r="A50" s="122" t="s">
        <v>404</v>
      </c>
      <c r="B50" s="119">
        <v>1</v>
      </c>
      <c r="N50" s="100"/>
    </row>
    <row r="51" spans="1:14" x14ac:dyDescent="0.25">
      <c r="G51" s="75"/>
      <c r="H51" s="75"/>
      <c r="I51" s="75"/>
    </row>
    <row r="52" spans="1:14" x14ac:dyDescent="0.25">
      <c r="G52" s="75"/>
      <c r="H52" s="75"/>
      <c r="I52" s="75"/>
    </row>
    <row r="53" spans="1:14" x14ac:dyDescent="0.25">
      <c r="G53" s="75"/>
      <c r="H53" s="75"/>
      <c r="I53" s="75"/>
      <c r="K53" s="97"/>
    </row>
    <row r="54" spans="1:14" x14ac:dyDescent="0.25">
      <c r="A54" s="67"/>
      <c r="B54" s="68"/>
      <c r="C54" s="69"/>
      <c r="D54" s="69"/>
      <c r="F54" s="71"/>
      <c r="G54" s="75"/>
      <c r="H54" s="75"/>
      <c r="I54" s="75"/>
      <c r="J54" s="74"/>
      <c r="K54" s="75"/>
      <c r="L54" s="76"/>
    </row>
    <row r="55" spans="1:14" x14ac:dyDescent="0.25">
      <c r="A55" s="67"/>
      <c r="B55" s="68"/>
      <c r="C55" s="69"/>
      <c r="D55" s="69"/>
      <c r="E55" s="70"/>
      <c r="F55" s="71"/>
      <c r="G55" s="75"/>
      <c r="H55" s="75"/>
      <c r="I55" s="75"/>
      <c r="J55" s="74"/>
      <c r="K55" s="75"/>
      <c r="L55" s="76"/>
    </row>
    <row r="56" spans="1:14" x14ac:dyDescent="0.25">
      <c r="A56" s="67"/>
      <c r="B56" s="68"/>
      <c r="C56" s="69"/>
      <c r="D56" s="69"/>
      <c r="E56" s="70"/>
      <c r="F56" s="71"/>
      <c r="G56" s="75"/>
      <c r="H56" s="75"/>
      <c r="I56" s="75"/>
      <c r="J56" s="74"/>
      <c r="K56" s="75"/>
      <c r="L56" s="76"/>
    </row>
    <row r="57" spans="1:14" x14ac:dyDescent="0.25">
      <c r="A57" s="67"/>
      <c r="B57" s="68"/>
      <c r="C57" s="77"/>
      <c r="D57" s="69"/>
      <c r="E57" s="70"/>
      <c r="F57" s="71"/>
      <c r="G57" s="75"/>
      <c r="H57" s="75"/>
      <c r="I57" s="75"/>
      <c r="J57" s="74"/>
      <c r="K57" s="75"/>
      <c r="L57" s="76"/>
    </row>
    <row r="58" spans="1:14" x14ac:dyDescent="0.25">
      <c r="A58" s="67"/>
      <c r="B58" s="68"/>
      <c r="C58" s="77"/>
      <c r="D58" s="69"/>
      <c r="E58" s="70"/>
      <c r="F58" s="71"/>
      <c r="G58" s="72"/>
      <c r="H58" s="73"/>
      <c r="I58" s="74"/>
      <c r="J58" s="74"/>
      <c r="K58" s="75"/>
      <c r="L58" s="76"/>
    </row>
    <row r="59" spans="1:14" x14ac:dyDescent="0.25">
      <c r="A59" s="67"/>
      <c r="B59" s="68"/>
      <c r="C59" s="77"/>
      <c r="D59" s="69"/>
      <c r="E59" s="70"/>
      <c r="F59" s="71"/>
      <c r="G59" s="98"/>
      <c r="H59" s="98"/>
      <c r="I59" s="74"/>
      <c r="J59" s="74"/>
      <c r="K59" s="75"/>
      <c r="L59" s="76"/>
    </row>
    <row r="60" spans="1:14" x14ac:dyDescent="0.25">
      <c r="A60" s="67"/>
      <c r="B60" s="68"/>
      <c r="C60" s="69"/>
      <c r="D60" s="69"/>
      <c r="E60" s="70"/>
      <c r="F60" s="71"/>
      <c r="G60" s="98"/>
      <c r="H60" s="98"/>
      <c r="I60" s="74"/>
      <c r="J60" s="74"/>
      <c r="K60" s="75"/>
      <c r="L60" s="76"/>
    </row>
    <row r="61" spans="1:14" x14ac:dyDescent="0.25">
      <c r="A61" s="67"/>
      <c r="B61" s="68"/>
      <c r="C61" s="69"/>
      <c r="D61" s="69"/>
      <c r="E61" s="70"/>
      <c r="F61" s="71"/>
      <c r="G61" s="72"/>
      <c r="H61" s="73"/>
      <c r="I61" s="74"/>
      <c r="J61" s="74"/>
      <c r="K61" s="75"/>
      <c r="L61" s="76"/>
    </row>
    <row r="62" spans="1:14" x14ac:dyDescent="0.25">
      <c r="A62" s="67"/>
      <c r="B62" s="68"/>
      <c r="C62" s="69"/>
      <c r="D62" s="69"/>
      <c r="E62" s="70"/>
      <c r="F62" s="71"/>
      <c r="G62" s="72"/>
      <c r="H62" s="73"/>
      <c r="I62" s="74"/>
      <c r="J62" s="74"/>
      <c r="K62" s="75"/>
      <c r="L62" s="76"/>
    </row>
    <row r="63" spans="1:14" x14ac:dyDescent="0.25">
      <c r="A63" s="78"/>
      <c r="B63" s="79"/>
      <c r="C63" s="69"/>
      <c r="D63" s="77"/>
      <c r="E63" s="80"/>
      <c r="F63" s="71"/>
      <c r="G63" s="72"/>
      <c r="H63" s="81"/>
      <c r="I63" s="74"/>
      <c r="J63" s="74"/>
      <c r="K63" s="82"/>
      <c r="L63" s="83"/>
    </row>
    <row r="64" spans="1:14" x14ac:dyDescent="0.25">
      <c r="A64" s="78"/>
      <c r="B64" s="76"/>
      <c r="C64" s="69"/>
      <c r="D64" s="68"/>
      <c r="E64" s="84"/>
      <c r="F64" s="68"/>
      <c r="G64" s="68"/>
      <c r="H64" s="68"/>
      <c r="I64" s="85"/>
      <c r="J64" s="85"/>
      <c r="K64" s="68"/>
      <c r="L64" s="76"/>
    </row>
    <row r="65" spans="1:12" x14ac:dyDescent="0.25">
      <c r="A65" s="78"/>
      <c r="B65" s="76"/>
      <c r="C65" s="68"/>
      <c r="D65" s="68"/>
      <c r="E65" s="84"/>
      <c r="F65" s="68"/>
      <c r="G65" s="68"/>
      <c r="H65" s="68"/>
      <c r="I65" s="85"/>
      <c r="J65" s="85"/>
      <c r="K65" s="68"/>
      <c r="L65" s="68"/>
    </row>
    <row r="66" spans="1:12" x14ac:dyDescent="0.25">
      <c r="A66" s="86"/>
      <c r="B66" s="68"/>
      <c r="C66" s="68"/>
      <c r="D66" s="87"/>
      <c r="E66" s="84"/>
      <c r="F66" s="68"/>
      <c r="G66" s="68"/>
      <c r="H66" s="76"/>
      <c r="I66" s="85"/>
      <c r="J66" s="85"/>
      <c r="K66" s="68"/>
      <c r="L66" s="68"/>
    </row>
    <row r="67" spans="1:12" x14ac:dyDescent="0.25">
      <c r="A67" s="66"/>
      <c r="B67" s="68"/>
      <c r="C67" s="68"/>
      <c r="D67" s="68"/>
      <c r="E67" s="84"/>
      <c r="F67" s="68"/>
      <c r="G67" s="68"/>
      <c r="H67" s="68"/>
      <c r="I67" s="85"/>
      <c r="J67" s="85"/>
      <c r="K67" s="68"/>
      <c r="L67" s="68"/>
    </row>
    <row r="68" spans="1:12" x14ac:dyDescent="0.25">
      <c r="A68" s="66"/>
      <c r="B68" s="68"/>
      <c r="C68" s="68"/>
      <c r="D68" s="68"/>
      <c r="E68" s="84"/>
      <c r="F68" s="68"/>
      <c r="G68" s="68"/>
      <c r="H68" s="68"/>
      <c r="I68" s="85"/>
      <c r="J68" s="85"/>
      <c r="K68" s="68"/>
      <c r="L68" s="68"/>
    </row>
    <row r="69" spans="1:12" x14ac:dyDescent="0.25">
      <c r="A69" s="66"/>
      <c r="B69" s="68"/>
      <c r="C69" s="68"/>
      <c r="D69" s="68"/>
      <c r="E69" s="84"/>
      <c r="F69" s="68"/>
      <c r="G69" s="68"/>
      <c r="H69" s="68"/>
      <c r="I69" s="85"/>
      <c r="J69" s="85"/>
      <c r="K69" s="68"/>
      <c r="L69" s="68"/>
    </row>
  </sheetData>
  <mergeCells count="81">
    <mergeCell ref="O28:O32"/>
    <mergeCell ref="L22:P22"/>
    <mergeCell ref="G28:G32"/>
    <mergeCell ref="H28:H32"/>
    <mergeCell ref="I28:I32"/>
    <mergeCell ref="J28:J32"/>
    <mergeCell ref="K28:K32"/>
    <mergeCell ref="O25:O26"/>
    <mergeCell ref="C28:C32"/>
    <mergeCell ref="D28:D32"/>
    <mergeCell ref="E28:E32"/>
    <mergeCell ref="F28:F32"/>
    <mergeCell ref="L28:L32"/>
    <mergeCell ref="A2:L2"/>
    <mergeCell ref="A16:A17"/>
    <mergeCell ref="A25:A26"/>
    <mergeCell ref="B25:B26"/>
    <mergeCell ref="C25:C26"/>
    <mergeCell ref="D25:D26"/>
    <mergeCell ref="E25:E26"/>
    <mergeCell ref="F25:F26"/>
    <mergeCell ref="G25:G26"/>
    <mergeCell ref="H25:H26"/>
    <mergeCell ref="I25:I26"/>
    <mergeCell ref="J25:J26"/>
    <mergeCell ref="K25:K26"/>
    <mergeCell ref="L25:L26"/>
    <mergeCell ref="K37:K40"/>
    <mergeCell ref="L37:L40"/>
    <mergeCell ref="O37:O40"/>
    <mergeCell ref="O35:O36"/>
    <mergeCell ref="A28:A32"/>
    <mergeCell ref="F37:F40"/>
    <mergeCell ref="G37:G40"/>
    <mergeCell ref="H37:H40"/>
    <mergeCell ref="I37:I40"/>
    <mergeCell ref="J37:J40"/>
    <mergeCell ref="A37:A40"/>
    <mergeCell ref="B37:B40"/>
    <mergeCell ref="C37:C40"/>
    <mergeCell ref="D37:D40"/>
    <mergeCell ref="E37:E40"/>
    <mergeCell ref="B28:B32"/>
    <mergeCell ref="G41:G43"/>
    <mergeCell ref="H41:H43"/>
    <mergeCell ref="I41:I43"/>
    <mergeCell ref="J41:J43"/>
    <mergeCell ref="A41:A43"/>
    <mergeCell ref="B41:B43"/>
    <mergeCell ref="C41:C43"/>
    <mergeCell ref="D41:D43"/>
    <mergeCell ref="E41:E43"/>
    <mergeCell ref="O41:O43"/>
    <mergeCell ref="K41:K43"/>
    <mergeCell ref="L41:L43"/>
    <mergeCell ref="A35:A36"/>
    <mergeCell ref="B35:B36"/>
    <mergeCell ref="C35:C36"/>
    <mergeCell ref="D35:D36"/>
    <mergeCell ref="E35:E36"/>
    <mergeCell ref="F35:F36"/>
    <mergeCell ref="G35:G36"/>
    <mergeCell ref="H35:H36"/>
    <mergeCell ref="I35:I36"/>
    <mergeCell ref="J35:J36"/>
    <mergeCell ref="K35:K36"/>
    <mergeCell ref="L35:L36"/>
    <mergeCell ref="F41:F43"/>
    <mergeCell ref="A33:A34"/>
    <mergeCell ref="B33:B34"/>
    <mergeCell ref="C33:C34"/>
    <mergeCell ref="D33:D34"/>
    <mergeCell ref="E33:E34"/>
    <mergeCell ref="K33:K34"/>
    <mergeCell ref="L33:L34"/>
    <mergeCell ref="O33:O34"/>
    <mergeCell ref="F33:F34"/>
    <mergeCell ref="G33:G34"/>
    <mergeCell ref="H33:H34"/>
    <mergeCell ref="I33:I34"/>
    <mergeCell ref="J33:J34"/>
  </mergeCells>
  <pageMargins left="0.7" right="0.7" top="0.75" bottom="0.75" header="0.3" footer="0.3"/>
  <pageSetup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6:K20"/>
  <sheetViews>
    <sheetView workbookViewId="0">
      <selection activeCell="G12" sqref="G12"/>
    </sheetView>
  </sheetViews>
  <sheetFormatPr baseColWidth="10" defaultRowHeight="15" x14ac:dyDescent="0.25"/>
  <cols>
    <col min="8" max="8" width="34.7109375" customWidth="1"/>
    <col min="9" max="9" width="14.42578125" customWidth="1"/>
    <col min="11" max="11" width="13" bestFit="1" customWidth="1"/>
  </cols>
  <sheetData>
    <row r="6" spans="8:11" x14ac:dyDescent="0.25">
      <c r="I6">
        <v>7</v>
      </c>
    </row>
    <row r="8" spans="8:11" x14ac:dyDescent="0.25">
      <c r="H8">
        <v>270000</v>
      </c>
      <c r="I8">
        <v>13</v>
      </c>
      <c r="J8">
        <f>+H8/I8</f>
        <v>20769.23076923077</v>
      </c>
    </row>
    <row r="10" spans="8:11" x14ac:dyDescent="0.25">
      <c r="H10">
        <v>270000</v>
      </c>
      <c r="I10">
        <v>45</v>
      </c>
      <c r="J10">
        <f>+H10/I10</f>
        <v>6000</v>
      </c>
      <c r="K10">
        <f>+J10/8</f>
        <v>750</v>
      </c>
    </row>
    <row r="14" spans="8:11" ht="52.5" customHeight="1" x14ac:dyDescent="0.25">
      <c r="H14" s="196" t="s">
        <v>430</v>
      </c>
      <c r="I14" s="196"/>
    </row>
    <row r="15" spans="8:11" x14ac:dyDescent="0.25">
      <c r="H15" s="56" t="s">
        <v>427</v>
      </c>
      <c r="I15" s="131">
        <v>270000</v>
      </c>
    </row>
    <row r="16" spans="8:11" x14ac:dyDescent="0.25">
      <c r="H16" s="56" t="s">
        <v>431</v>
      </c>
      <c r="I16" s="131" t="s">
        <v>432</v>
      </c>
    </row>
    <row r="17" spans="8:11" ht="6" customHeight="1" x14ac:dyDescent="0.25">
      <c r="H17" s="197"/>
      <c r="I17" s="198"/>
    </row>
    <row r="18" spans="8:11" ht="28.5" customHeight="1" x14ac:dyDescent="0.25">
      <c r="H18" s="56"/>
      <c r="I18" s="132" t="s">
        <v>429</v>
      </c>
      <c r="K18" s="129"/>
    </row>
    <row r="19" spans="8:11" ht="30" customHeight="1" x14ac:dyDescent="0.25">
      <c r="H19" s="133" t="s">
        <v>428</v>
      </c>
      <c r="I19" s="134">
        <v>700</v>
      </c>
    </row>
    <row r="20" spans="8:11" ht="94.5" customHeight="1" x14ac:dyDescent="0.25">
      <c r="H20" s="135" t="s">
        <v>433</v>
      </c>
      <c r="I20" s="134">
        <v>1310</v>
      </c>
      <c r="J20" s="130"/>
    </row>
  </sheetData>
  <mergeCells count="2">
    <mergeCell ref="H14:I14"/>
    <mergeCell ref="H17:I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Anexo 7 Obra pública</vt:lpstr>
      <vt:lpstr>PP AMZT</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Kleber Mario Nacimba de la Cruz</dc:creator>
  <cp:lastModifiedBy>Monica Paulina Ayala Vinueza</cp:lastModifiedBy>
  <cp:lastPrinted>2018-08-28T17:02:20Z</cp:lastPrinted>
  <dcterms:created xsi:type="dcterms:W3CDTF">2018-07-13T13:52:17Z</dcterms:created>
  <dcterms:modified xsi:type="dcterms:W3CDTF">2018-08-30T15:18:45Z</dcterms:modified>
</cp:coreProperties>
</file>