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ERO\MUNICIPIO\SGCTYPC\Hitos de gestión DMCGT\REPORTE DE HITOS DE GESTION\Diciembre\Octubre\"/>
    </mc:Choice>
  </mc:AlternateContent>
  <xr:revisionPtr revIDLastSave="0" documentId="8_{3254E535-04F7-4869-A147-DF65AACEA086}" xr6:coauthVersionLast="47" xr6:coauthVersionMax="47" xr10:uidLastSave="{00000000-0000-0000-0000-000000000000}"/>
  <bookViews>
    <workbookView xWindow="-90" yWindow="-90" windowWidth="19380" windowHeight="10260" firstSheet="1" activeTab="1" xr2:uid="{00000000-000D-0000-FFFF-FFFF00000000}"/>
  </bookViews>
  <sheets>
    <sheet name="Hoja1" sheetId="1" state="hidden" r:id="rId1"/>
    <sheet name="cronograma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10" i="2"/>
  <c r="E5" i="2" l="1"/>
  <c r="E8" i="2"/>
  <c r="E11" i="2"/>
  <c r="E9" i="2"/>
  <c r="E7" i="2"/>
  <c r="I8" i="2" l="1"/>
  <c r="E12" i="2" l="1"/>
  <c r="F12" i="2" s="1"/>
  <c r="F5" i="2"/>
  <c r="E4" i="2"/>
  <c r="F4" i="2" s="1"/>
  <c r="F9" i="2"/>
  <c r="F11" i="2"/>
  <c r="H11" i="2" s="1"/>
  <c r="G12" i="2"/>
  <c r="F10" i="2"/>
  <c r="H10" i="2" s="1"/>
  <c r="F6" i="2"/>
  <c r="I9" i="2"/>
  <c r="H12" i="2" l="1"/>
  <c r="F7" i="2"/>
  <c r="H5" i="2" l="1"/>
  <c r="F8" i="2"/>
  <c r="H8" i="2" s="1"/>
  <c r="H9" i="2"/>
  <c r="H4" i="2"/>
  <c r="H7" i="2"/>
  <c r="H6" i="2"/>
</calcChain>
</file>

<file path=xl/sharedStrings.xml><?xml version="1.0" encoding="utf-8"?>
<sst xmlns="http://schemas.openxmlformats.org/spreadsheetml/2006/main" count="109" uniqueCount="84">
  <si>
    <t>CRONOGRAMA EJECUCIÓN SENDEROS SEGUROS</t>
  </si>
  <si>
    <t>ADMINISTRACIÓN ZONAL</t>
  </si>
  <si>
    <t>La Delicia</t>
  </si>
  <si>
    <t>Fecha Estimada de Adjudicación</t>
  </si>
  <si>
    <t>Fecha de Publicación (SERCOP)</t>
  </si>
  <si>
    <t>Plazo 
(Ejecución)</t>
  </si>
  <si>
    <t>Monto</t>
  </si>
  <si>
    <t>Eloy Alfaro</t>
  </si>
  <si>
    <t>Link (SERCOP)</t>
  </si>
  <si>
    <t>Quitumbe</t>
  </si>
  <si>
    <t>Manuela Sáenz</t>
  </si>
  <si>
    <t>Eugenio Espejo</t>
  </si>
  <si>
    <t xml:space="preserve">Tumbaco </t>
  </si>
  <si>
    <t>Los Chillos</t>
  </si>
  <si>
    <t>Calderón</t>
  </si>
  <si>
    <t xml:space="preserve">Fase 2: </t>
  </si>
  <si>
    <t>60 días</t>
  </si>
  <si>
    <t>28 días</t>
  </si>
  <si>
    <t>https://www.compraspublicas.gob.ec/ProcesoContratacion/compras/PC/informacionProcesoContratacion2.cpe?idSoliCompra=rLGakYW-W1HYdJoe3453DHqjVeIH4ztUeRlkdRRI9eI</t>
  </si>
  <si>
    <t>https://www.compraspublicas.gob.ec/ProcesoContratacion/compras/PC/informacionProcesoContratacion2.cpe?idSoliCompra=f4615-ZZnahN6BS8yMd7eqC9BICk6gwjwDFHLZt2edw</t>
  </si>
  <si>
    <t>Fase 1:         4/10/2023</t>
  </si>
  <si>
    <t>Oberservaciones</t>
  </si>
  <si>
    <t>Dentro del proceso de contratación constan 2 obras</t>
  </si>
  <si>
    <t>Alex Bonilla</t>
  </si>
  <si>
    <t>Cesar Galarza</t>
  </si>
  <si>
    <t>Encargado</t>
  </si>
  <si>
    <t>42 días</t>
  </si>
  <si>
    <t>Luis Andrade</t>
  </si>
  <si>
    <t>Marlon</t>
  </si>
  <si>
    <t>Ivor Vaca</t>
  </si>
  <si>
    <t>63 dias</t>
  </si>
  <si>
    <t>Fase 1:     13/10/2023 POSIBLE</t>
  </si>
  <si>
    <t>EPMMOP</t>
  </si>
  <si>
    <t>11 meses</t>
  </si>
  <si>
    <t>CODIGO PROCESO</t>
  </si>
  <si>
    <t xml:space="preserve"> MCO-MDMQ-2023-607</t>
  </si>
  <si>
    <t xml:space="preserve"> COTO-MDMQ-2023-905</t>
  </si>
  <si>
    <t>Retraso en traspasos</t>
  </si>
  <si>
    <t>No hay respuesta</t>
  </si>
  <si>
    <t>Calle Juan Montalvo</t>
  </si>
  <si>
    <t>Av. Michelena</t>
  </si>
  <si>
    <t>Calle Caldas y Antepara</t>
  </si>
  <si>
    <r>
      <t xml:space="preserve">Av. Ilalo - Intervalles 
</t>
    </r>
    <r>
      <rPr>
        <i/>
        <sz val="9"/>
        <color theme="1"/>
        <rFont val="Calibri"/>
        <family val="2"/>
        <scheme val="minor"/>
      </rPr>
      <t>(Intervención Vial)</t>
    </r>
  </si>
  <si>
    <r>
      <t xml:space="preserve">Av. Ilalo - Intervalles
</t>
    </r>
    <r>
      <rPr>
        <i/>
        <sz val="9"/>
        <color theme="1"/>
        <rFont val="Calibri"/>
        <family val="2"/>
        <scheme val="minor"/>
      </rPr>
      <t>(Intervención Urbana + Espacio Comercial)</t>
    </r>
  </si>
  <si>
    <t>Av. Carapungo</t>
  </si>
  <si>
    <t>Av. Veintemilla, Mena Caamaño y Marchena</t>
  </si>
  <si>
    <t>Parque Isla tortuga 
(Sendero Seguro)</t>
  </si>
  <si>
    <t>Parque Isla tortuga 
(Circuito Perimetral)</t>
  </si>
  <si>
    <t>90 días</t>
  </si>
  <si>
    <t>56 días</t>
  </si>
  <si>
    <t>30 días</t>
  </si>
  <si>
    <t xml:space="preserve">Fase 2:       </t>
  </si>
  <si>
    <t>Aun no está elaborado el presupuesto</t>
  </si>
  <si>
    <r>
      <t xml:space="preserve">Calle Luis Francisco Lopez 
</t>
    </r>
    <r>
      <rPr>
        <i/>
        <sz val="9"/>
        <color theme="1"/>
        <rFont val="Calibri"/>
        <family val="2"/>
        <scheme val="minor"/>
      </rPr>
      <t>(Intervención Vial)</t>
    </r>
  </si>
  <si>
    <r>
      <t xml:space="preserve">Calle Luis Francisco Lopez
</t>
    </r>
    <r>
      <rPr>
        <i/>
        <sz val="9"/>
        <color theme="1"/>
        <rFont val="Calibri"/>
        <family val="2"/>
        <scheme val="minor"/>
      </rPr>
      <t>(Intervención Espacio Público)</t>
    </r>
  </si>
  <si>
    <t xml:space="preserve">Fase 1:                       13/10/2023 </t>
  </si>
  <si>
    <t>Fase 2:                       13/10/2023</t>
  </si>
  <si>
    <t>18/10/2023 POSIBLE</t>
  </si>
  <si>
    <r>
      <t xml:space="preserve">OE 13 - La Roldós </t>
    </r>
    <r>
      <rPr>
        <i/>
        <sz val="9"/>
        <color theme="1"/>
        <rFont val="Calibri"/>
        <family val="2"/>
        <scheme val="minor"/>
      </rPr>
      <t>(Espacio Público)</t>
    </r>
  </si>
  <si>
    <r>
      <t xml:space="preserve">OE 13 - La Roldós </t>
    </r>
    <r>
      <rPr>
        <i/>
        <sz val="9"/>
        <color theme="1"/>
        <rFont val="Calibri"/>
        <family val="2"/>
        <scheme val="minor"/>
      </rPr>
      <t>(Intervención víal)</t>
    </r>
  </si>
  <si>
    <t>Parque Isla Tortuga (etapa 1)</t>
  </si>
  <si>
    <t>Plazo de Ejecución
(dias)</t>
  </si>
  <si>
    <t>Fecha Estimada de Inicio de Obra</t>
  </si>
  <si>
    <t>Sendero seguro</t>
  </si>
  <si>
    <t>Administración Zonal</t>
  </si>
  <si>
    <t>Codigo del Proceso</t>
  </si>
  <si>
    <t>https://www.compraspublicas.gob.ec/ProcesoContratacion/compras/PC/informacionProcesoContratacion2.cpe?idSoliCompra=y0IEiEGwWfxAMG_6Yeww48i6GNcxDU1jWSCSO9Wm3hE,
https://www.compraspublicas.gob.ec/ProcesoContratacion/compras/PC/informacionProcesoContratacion2.cpe?idSoliCompra=Au0OHn62T7LeUNALooCwzKJDgxXLbVxgYYJulnvDmfo,</t>
  </si>
  <si>
    <t>PRIORIZADOS</t>
  </si>
  <si>
    <t>MCO-MDMQ-2023-509
MCO-MDMQ-2023-510</t>
  </si>
  <si>
    <t>MCO-MDMQ-2023-607</t>
  </si>
  <si>
    <t>COTO-MDMQ-2023-905</t>
  </si>
  <si>
    <t>MCO-MDMQ-2023-8046
COTO-MDMQ-2023-8004</t>
  </si>
  <si>
    <t>https://www.compraspublicas.gob.ec/ProcesoContratacion/compras/PC/informacionProcesoContratacion2.cpe?idSoliCompra=cutUeybVteatlKH2DEQ3YxAMulLJrTGLSpM3ByB0WP0, 
https://www.compraspublicas.gob.ec/ProcesoContratacion/compras/PC/informacionProcesoContratacion2.cpe?idSoliCompra=9-YEzqnCl2y58n64UQj2AtvAX09y24FZxIaw6Lg6FG4,</t>
  </si>
  <si>
    <t xml:space="preserve"> COTO-MDMQ-2023-03001</t>
  </si>
  <si>
    <t>https://www.compraspublicas.gob.ec/ProcesoContratacion/compras/PC/informacionProcesoContratacion2.cpe?idSoliCompra=kErfau_z0Myo7SETIO8kKId9QbdHZ0YzajwodPhsClg,</t>
  </si>
  <si>
    <t xml:space="preserve"> COTO-MDMQ-2023-7046</t>
  </si>
  <si>
    <t>https://www.compraspublicas.gob.ec/ProcesoContratacion/compras/PC/informacionProcesoContratacion2.cpe?idSoliCompra=TC2CxZTnx4Prd4sYocmkfjdvXLKdyCxiC9myCURNwwU,</t>
  </si>
  <si>
    <t>COTO-MDMQ-2023-406</t>
  </si>
  <si>
    <t>https://www.compraspublicas.gob.ec/ProcesoContratacion/compras/PC/informacionProcesoContratacion2.cpe?idSoliCompra=JgFDXnuQHsVde50jlRZ1UCWJaKBS5uia1CDb5bqUvgE,</t>
  </si>
  <si>
    <r>
      <t xml:space="preserve">OE 13 - La Roldós 
</t>
    </r>
    <r>
      <rPr>
        <i/>
        <sz val="10"/>
        <color theme="1"/>
        <rFont val="Calibri"/>
        <family val="2"/>
        <scheme val="minor"/>
      </rPr>
      <t>(Intervención víal)
(Espacio Público)</t>
    </r>
  </si>
  <si>
    <r>
      <t xml:space="preserve">Av. Ilalo - Intervalles 
</t>
    </r>
    <r>
      <rPr>
        <i/>
        <sz val="10"/>
        <color theme="1"/>
        <rFont val="Calibri"/>
        <family val="2"/>
        <scheme val="minor"/>
      </rPr>
      <t>(Intervención Vial)
(Intervención Espacio Público)</t>
    </r>
  </si>
  <si>
    <r>
      <t xml:space="preserve">Calle Luis Francisco Lopez 
</t>
    </r>
    <r>
      <rPr>
        <i/>
        <sz val="10"/>
        <color theme="1"/>
        <rFont val="Calibri"/>
        <family val="2"/>
        <scheme val="minor"/>
      </rPr>
      <t>(Intervención Vial)
(Intervención Espacio Público)</t>
    </r>
  </si>
  <si>
    <t xml:space="preserve">Fecha Estimada de Entrega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</si>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</sst>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14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/>
    <xf numFmtId="1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5" xfId="0" applyFont="1" applyBorder="1" applyAlignment="1">
      <alignment horizontal="left"/>
    </xf>
    <xf numFmtId="0" fontId="0" fillId="6" borderId="0" xfId="0" applyFill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44" fontId="9" fillId="0" borderId="1" xfId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3" fillId="0" borderId="1" xfId="2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13" fillId="0" borderId="1" xfId="2" applyNumberFormat="1" applyFont="1" applyBorder="1" applyAlignment="1">
      <alignment horizontal="left" wrapText="1"/>
    </xf>
    <xf numFmtId="14" fontId="1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mpraspublicas.gob.ec/ProcesoContratacion/compras/PC/informacionProcesoContratacion2.cpe?idSoliCompra=f4615-ZZnahN6BS8yMd7eqC9BICk6gwjwDFHLZt2edw" TargetMode="External"/><Relationship Id="rId1" Type="http://schemas.openxmlformats.org/officeDocument/2006/relationships/hyperlink" Target="https://www.compraspublicas.gob.ec/ProcesoContratacion/compras/PC/informacionProcesoContratacion2.cpe?idSoliCompra=rLGakYW-W1HYdJoe3453DHqjVeIH4ztUeRlkdRRI9eI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compraspublicas.gob.ec/ProcesoContratacion/compras/PC/informacionProcesoContratacion2.cpe?idSoliCompra=y0IEiEGwWfxAMG_6Yeww48i6GNcxDU1jWSCSO9Wm3hE," TargetMode="External"/><Relationship Id="rId7" Type="http://schemas.openxmlformats.org/officeDocument/2006/relationships/hyperlink" Target="https://www.compraspublicas.gob.ec/ProcesoContratacion/compras/PC/informacionProcesoContratacion2.cpe?idSoliCompra=JgFDXnuQHsVde50jlRZ1UCWJaKBS5uia1CDb5bqUvgE," TargetMode="External"/><Relationship Id="rId2" Type="http://schemas.openxmlformats.org/officeDocument/2006/relationships/hyperlink" Target="https://www.compraspublicas.gob.ec/ProcesoContratacion/compras/PC/informacionProcesoContratacion2.cpe?idSoliCompra=f4615-ZZnahN6BS8yMd7eqC9BICk6gwjwDFHLZt2edw" TargetMode="External"/><Relationship Id="rId1" Type="http://schemas.openxmlformats.org/officeDocument/2006/relationships/hyperlink" Target="https://www.compraspublicas.gob.ec/ProcesoContratacion/compras/PC/informacionProcesoContratacion2.cpe?idSoliCompra=rLGakYW-W1HYdJoe3453DHqjVeIH4ztUeRlkdRRI9eI" TargetMode="External"/><Relationship Id="rId6" Type="http://schemas.openxmlformats.org/officeDocument/2006/relationships/hyperlink" Target="https://www.compraspublicas.gob.ec/ProcesoContratacion/compras/PC/informacionProcesoContratacion2.cpe?idSoliCompra=TC2CxZTnx4Prd4sYocmkfjdvXLKdyCxiC9myCURNwwU," TargetMode="External"/><Relationship Id="rId5" Type="http://schemas.openxmlformats.org/officeDocument/2006/relationships/hyperlink" Target="https://www.compraspublicas.gob.ec/ProcesoContratacion/compras/PC/informacionProcesoContratacion2.cpe?idSoliCompra=kErfau_z0Myo7SETIO8kKId9QbdHZ0YzajwodPhsClg," TargetMode="External"/><Relationship Id="rId4" Type="http://schemas.openxmlformats.org/officeDocument/2006/relationships/hyperlink" Target="https://www.compraspublicas.gob.ec/ProcesoContratacion/compras/PC/informacionProcesoContratacion2.cpe?idSoliCompra=cutUeybVteatlKH2DEQ3YxAMulLJrTGLSpM3ByB0WP0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6"/>
  <sheetViews>
    <sheetView zoomScaleNormal="100" workbookViewId="0">
      <selection activeCell="C30" sqref="C30"/>
    </sheetView>
  </sheetViews>
  <sheetFormatPr baseColWidth="10" defaultRowHeight="14.75" x14ac:dyDescent="0.75"/>
  <cols>
    <col min="1" max="1" width="3.08984375" customWidth="1"/>
    <col min="2" max="2" width="14" customWidth="1"/>
    <col min="3" max="3" width="32.08984375" customWidth="1"/>
    <col min="4" max="6" width="20.6796875" customWidth="1"/>
    <col min="7" max="7" width="19.08984375" customWidth="1"/>
    <col min="8" max="8" width="29.453125" customWidth="1"/>
    <col min="9" max="9" width="31.453125" customWidth="1"/>
    <col min="10" max="10" width="26.453125" customWidth="1"/>
  </cols>
  <sheetData>
    <row r="2" spans="2:11" x14ac:dyDescent="0.75">
      <c r="B2" s="46" t="s">
        <v>0</v>
      </c>
      <c r="C2" s="46"/>
      <c r="D2" s="46"/>
      <c r="E2" s="46"/>
      <c r="F2" s="46"/>
      <c r="G2" s="46"/>
      <c r="H2" s="46"/>
      <c r="I2" s="46"/>
      <c r="J2" s="46"/>
    </row>
    <row r="3" spans="2:11" ht="24.5" x14ac:dyDescent="0.75">
      <c r="B3" s="12" t="s">
        <v>1</v>
      </c>
      <c r="C3" s="13"/>
      <c r="D3" s="12" t="s">
        <v>4</v>
      </c>
      <c r="E3" s="12" t="s">
        <v>3</v>
      </c>
      <c r="F3" s="12" t="s">
        <v>5</v>
      </c>
      <c r="G3" s="13" t="s">
        <v>6</v>
      </c>
      <c r="H3" s="13" t="s">
        <v>34</v>
      </c>
      <c r="I3" s="13" t="s">
        <v>8</v>
      </c>
      <c r="J3" s="15" t="s">
        <v>21</v>
      </c>
      <c r="K3" s="6" t="s">
        <v>25</v>
      </c>
    </row>
    <row r="4" spans="2:11" ht="23.4" customHeight="1" x14ac:dyDescent="0.75">
      <c r="B4" s="44" t="s">
        <v>11</v>
      </c>
      <c r="C4" s="14" t="s">
        <v>46</v>
      </c>
      <c r="D4" s="2" t="s">
        <v>20</v>
      </c>
      <c r="E4" s="3">
        <v>45229</v>
      </c>
      <c r="F4" s="4" t="s">
        <v>16</v>
      </c>
      <c r="G4" s="5">
        <v>106238.8</v>
      </c>
      <c r="H4" s="3" t="s">
        <v>35</v>
      </c>
      <c r="I4" s="16" t="s">
        <v>19</v>
      </c>
      <c r="J4" s="8" t="s">
        <v>22</v>
      </c>
    </row>
    <row r="5" spans="2:11" ht="24.5" x14ac:dyDescent="0.75">
      <c r="B5" s="45"/>
      <c r="C5" s="14" t="s">
        <v>47</v>
      </c>
      <c r="D5" s="19" t="s">
        <v>15</v>
      </c>
      <c r="E5" s="9"/>
      <c r="F5" s="4" t="s">
        <v>48</v>
      </c>
      <c r="G5" s="5">
        <v>280000</v>
      </c>
      <c r="H5" s="3"/>
      <c r="I5" s="1"/>
      <c r="J5" s="7"/>
    </row>
    <row r="6" spans="2:11" ht="24.65" customHeight="1" x14ac:dyDescent="0.75">
      <c r="B6" s="10" t="s">
        <v>12</v>
      </c>
      <c r="C6" s="10" t="s">
        <v>39</v>
      </c>
      <c r="D6" s="3">
        <v>45205</v>
      </c>
      <c r="E6" s="3">
        <v>45226</v>
      </c>
      <c r="F6" s="4" t="s">
        <v>17</v>
      </c>
      <c r="G6" s="5">
        <v>327418.43</v>
      </c>
      <c r="H6" s="3" t="s">
        <v>36</v>
      </c>
      <c r="I6" s="16" t="s">
        <v>18</v>
      </c>
      <c r="J6" s="7"/>
      <c r="K6" t="s">
        <v>29</v>
      </c>
    </row>
    <row r="7" spans="2:11" x14ac:dyDescent="0.75">
      <c r="B7" s="10" t="s">
        <v>7</v>
      </c>
      <c r="C7" s="10" t="s">
        <v>40</v>
      </c>
      <c r="D7" s="9" t="s">
        <v>57</v>
      </c>
      <c r="E7" s="9"/>
      <c r="F7" s="4" t="s">
        <v>30</v>
      </c>
      <c r="G7" s="5">
        <v>374972.36</v>
      </c>
      <c r="H7" s="3"/>
      <c r="I7" s="1"/>
      <c r="J7" s="7" t="s">
        <v>37</v>
      </c>
    </row>
    <row r="8" spans="2:11" x14ac:dyDescent="0.75">
      <c r="B8" s="11" t="s">
        <v>10</v>
      </c>
      <c r="C8" s="10" t="s">
        <v>41</v>
      </c>
      <c r="D8" s="9"/>
      <c r="E8" s="9"/>
      <c r="F8" s="4" t="s">
        <v>49</v>
      </c>
      <c r="G8" s="5">
        <v>375000</v>
      </c>
      <c r="H8" s="3"/>
      <c r="I8" s="1"/>
      <c r="J8" s="18" t="s">
        <v>38</v>
      </c>
      <c r="K8" t="s">
        <v>23</v>
      </c>
    </row>
    <row r="9" spans="2:11" x14ac:dyDescent="0.75">
      <c r="B9" s="44" t="s">
        <v>2</v>
      </c>
      <c r="C9" s="10" t="s">
        <v>59</v>
      </c>
      <c r="D9" s="3">
        <v>45212</v>
      </c>
      <c r="E9" s="9">
        <v>45238</v>
      </c>
      <c r="F9" s="4"/>
      <c r="G9" s="5"/>
      <c r="H9" s="3"/>
      <c r="I9" s="1"/>
      <c r="J9" s="18"/>
    </row>
    <row r="10" spans="2:11" x14ac:dyDescent="0.75">
      <c r="B10" s="45"/>
      <c r="C10" s="10" t="s">
        <v>58</v>
      </c>
      <c r="D10" s="3">
        <v>45212</v>
      </c>
      <c r="E10" s="9">
        <v>45238</v>
      </c>
      <c r="F10" s="20"/>
      <c r="G10" s="21"/>
      <c r="H10" s="3"/>
      <c r="I10" s="1"/>
      <c r="J10" s="7"/>
      <c r="K10" t="s">
        <v>27</v>
      </c>
    </row>
    <row r="11" spans="2:11" ht="24.5" x14ac:dyDescent="0.75">
      <c r="B11" s="44" t="s">
        <v>13</v>
      </c>
      <c r="C11" s="14" t="s">
        <v>42</v>
      </c>
      <c r="D11" s="3" t="s">
        <v>55</v>
      </c>
      <c r="E11" s="9">
        <v>45238</v>
      </c>
      <c r="F11" s="4" t="s">
        <v>50</v>
      </c>
      <c r="G11" s="5">
        <v>150000</v>
      </c>
      <c r="H11" s="3"/>
      <c r="I11" s="1"/>
      <c r="J11" s="7"/>
    </row>
    <row r="12" spans="2:11" ht="23.4" customHeight="1" x14ac:dyDescent="0.75">
      <c r="B12" s="45"/>
      <c r="C12" s="14" t="s">
        <v>43</v>
      </c>
      <c r="D12" s="3" t="s">
        <v>56</v>
      </c>
      <c r="E12" s="9">
        <v>45238</v>
      </c>
      <c r="F12" s="4" t="s">
        <v>50</v>
      </c>
      <c r="G12" s="5">
        <v>225000</v>
      </c>
      <c r="H12" s="3"/>
      <c r="I12" s="1"/>
      <c r="J12" s="7"/>
      <c r="K12" t="s">
        <v>24</v>
      </c>
    </row>
    <row r="13" spans="2:11" x14ac:dyDescent="0.75">
      <c r="B13" s="10" t="s">
        <v>14</v>
      </c>
      <c r="C13" s="10" t="s">
        <v>44</v>
      </c>
      <c r="D13" s="9" t="s">
        <v>57</v>
      </c>
      <c r="E13" s="9"/>
      <c r="F13" s="4" t="s">
        <v>26</v>
      </c>
      <c r="G13" s="5">
        <v>345193.53</v>
      </c>
      <c r="H13" s="3"/>
      <c r="I13" s="1"/>
      <c r="J13" s="7"/>
    </row>
    <row r="14" spans="2:11" ht="24.5" x14ac:dyDescent="0.75">
      <c r="B14" s="44" t="s">
        <v>9</v>
      </c>
      <c r="C14" s="14" t="s">
        <v>53</v>
      </c>
      <c r="D14" s="9" t="s">
        <v>31</v>
      </c>
      <c r="E14" s="9">
        <v>45238</v>
      </c>
      <c r="F14" s="4" t="s">
        <v>26</v>
      </c>
      <c r="G14" s="5">
        <v>299884.89</v>
      </c>
      <c r="H14" s="3"/>
      <c r="I14" s="1"/>
      <c r="J14" s="7"/>
    </row>
    <row r="15" spans="2:11" ht="24.5" x14ac:dyDescent="0.75">
      <c r="B15" s="45"/>
      <c r="C15" s="14" t="s">
        <v>54</v>
      </c>
      <c r="D15" s="9" t="s">
        <v>51</v>
      </c>
      <c r="E15" s="9"/>
      <c r="F15" s="20"/>
      <c r="G15" s="21"/>
      <c r="H15" s="3"/>
      <c r="I15" s="1"/>
      <c r="J15" s="7" t="s">
        <v>52</v>
      </c>
      <c r="K15" t="s">
        <v>28</v>
      </c>
    </row>
    <row r="16" spans="2:11" x14ac:dyDescent="0.75">
      <c r="B16" s="7" t="s">
        <v>32</v>
      </c>
      <c r="C16" s="7" t="s">
        <v>45</v>
      </c>
      <c r="D16" s="22"/>
      <c r="E16" s="22"/>
      <c r="F16" s="4" t="s">
        <v>33</v>
      </c>
      <c r="G16" s="5">
        <v>1326397.93</v>
      </c>
      <c r="H16" s="7"/>
      <c r="I16" s="17"/>
      <c r="J16" s="7"/>
    </row>
  </sheetData>
  <mergeCells count="5">
    <mergeCell ref="B14:B15"/>
    <mergeCell ref="B11:B12"/>
    <mergeCell ref="B4:B5"/>
    <mergeCell ref="B2:J2"/>
    <mergeCell ref="B9:B10"/>
  </mergeCells>
  <hyperlinks>
    <hyperlink ref="I6" r:id="rId1" xr:uid="{00000000-0004-0000-0000-000000000000}"/>
    <hyperlink ref="I4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8"/>
  <sheetViews>
    <sheetView tabSelected="1" zoomScale="70" zoomScaleNormal="70" workbookViewId="0">
      <selection activeCell="M13" sqref="M13"/>
    </sheetView>
  </sheetViews>
  <sheetFormatPr baseColWidth="10" defaultColWidth="11.453125" defaultRowHeight="14.75" x14ac:dyDescent="0.75"/>
  <cols>
    <col min="1" max="1" width="4" customWidth="1"/>
    <col min="2" max="2" width="16.6796875" customWidth="1"/>
    <col min="3" max="3" width="33.6796875" customWidth="1"/>
    <col min="4" max="4" width="23.08984375" customWidth="1"/>
    <col min="5" max="5" width="20.76953125" customWidth="1"/>
    <col min="6" max="6" width="21.08984375" customWidth="1"/>
    <col min="7" max="7" width="22" customWidth="1"/>
    <col min="8" max="8" width="18.08984375" customWidth="1"/>
    <col min="9" max="9" width="19.08984375" customWidth="1"/>
    <col min="10" max="10" width="26.86328125" customWidth="1"/>
    <col min="11" max="11" width="52.6796875" customWidth="1"/>
  </cols>
  <sheetData>
    <row r="2" spans="2:11" x14ac:dyDescent="0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25.5" customHeight="1" x14ac:dyDescent="0.75">
      <c r="B3" s="41" t="s">
        <v>64</v>
      </c>
      <c r="C3" s="15" t="s">
        <v>63</v>
      </c>
      <c r="D3" s="41" t="s">
        <v>4</v>
      </c>
      <c r="E3" s="41" t="s">
        <v>3</v>
      </c>
      <c r="F3" s="41" t="s">
        <v>62</v>
      </c>
      <c r="G3" s="41" t="s">
        <v>61</v>
      </c>
      <c r="H3" s="41" t="s">
        <v>82</v>
      </c>
      <c r="I3" s="15" t="s">
        <v>6</v>
      </c>
      <c r="J3" s="15" t="s">
        <v>65</v>
      </c>
      <c r="K3" s="15" t="s">
        <v>8</v>
      </c>
    </row>
    <row r="4" spans="2:11" ht="42" customHeight="1" x14ac:dyDescent="0.75">
      <c r="B4" s="35" t="s">
        <v>11</v>
      </c>
      <c r="C4" s="30" t="s">
        <v>60</v>
      </c>
      <c r="D4" s="32">
        <v>45203</v>
      </c>
      <c r="E4" s="32">
        <f>+D4+26</f>
        <v>45229</v>
      </c>
      <c r="F4" s="33">
        <f>+E4+15</f>
        <v>45244</v>
      </c>
      <c r="G4" s="39">
        <v>60</v>
      </c>
      <c r="H4" s="37">
        <f>+F4+G4</f>
        <v>45304</v>
      </c>
      <c r="I4" s="34">
        <v>106238.8</v>
      </c>
      <c r="J4" s="32" t="s">
        <v>69</v>
      </c>
      <c r="K4" s="40" t="s">
        <v>19</v>
      </c>
    </row>
    <row r="5" spans="2:11" ht="40.200000000000003" customHeight="1" x14ac:dyDescent="0.75">
      <c r="B5" s="35" t="s">
        <v>12</v>
      </c>
      <c r="C5" s="30" t="s">
        <v>39</v>
      </c>
      <c r="D5" s="32">
        <v>45205</v>
      </c>
      <c r="E5" s="32">
        <f>+D5+21</f>
        <v>45226</v>
      </c>
      <c r="F5" s="33">
        <f t="shared" ref="F5:F7" si="0">+E5+15</f>
        <v>45241</v>
      </c>
      <c r="G5" s="39">
        <v>28</v>
      </c>
      <c r="H5" s="37">
        <f t="shared" ref="H5:H11" si="1">+F5+G5</f>
        <v>45269</v>
      </c>
      <c r="I5" s="34">
        <v>327418.43</v>
      </c>
      <c r="J5" s="32" t="s">
        <v>70</v>
      </c>
      <c r="K5" s="40" t="s">
        <v>18</v>
      </c>
    </row>
    <row r="6" spans="2:11" ht="40.85" customHeight="1" x14ac:dyDescent="0.75">
      <c r="B6" s="35" t="s">
        <v>7</v>
      </c>
      <c r="C6" s="30" t="s">
        <v>40</v>
      </c>
      <c r="D6" s="32">
        <v>45218</v>
      </c>
      <c r="E6" s="32">
        <f>+D6+25</f>
        <v>45243</v>
      </c>
      <c r="F6" s="33">
        <f t="shared" si="0"/>
        <v>45258</v>
      </c>
      <c r="G6" s="39">
        <v>42</v>
      </c>
      <c r="H6" s="37">
        <f t="shared" si="1"/>
        <v>45300</v>
      </c>
      <c r="I6" s="34">
        <v>360555.3</v>
      </c>
      <c r="J6" s="32" t="s">
        <v>77</v>
      </c>
      <c r="K6" s="40" t="s">
        <v>78</v>
      </c>
    </row>
    <row r="7" spans="2:11" ht="36" customHeight="1" x14ac:dyDescent="0.75">
      <c r="B7" s="35" t="s">
        <v>10</v>
      </c>
      <c r="C7" s="30" t="s">
        <v>41</v>
      </c>
      <c r="D7" s="32">
        <v>45217</v>
      </c>
      <c r="E7" s="32">
        <f t="shared" ref="E7" si="2">+D7+26</f>
        <v>45243</v>
      </c>
      <c r="F7" s="33">
        <f t="shared" si="0"/>
        <v>45258</v>
      </c>
      <c r="G7" s="39">
        <v>42</v>
      </c>
      <c r="H7" s="37">
        <f t="shared" si="1"/>
        <v>45300</v>
      </c>
      <c r="I7" s="34">
        <v>375000</v>
      </c>
      <c r="J7" s="32" t="s">
        <v>73</v>
      </c>
      <c r="K7" s="40" t="s">
        <v>74</v>
      </c>
    </row>
    <row r="8" spans="2:11" ht="76.2" customHeight="1" x14ac:dyDescent="0.75">
      <c r="B8" s="31" t="s">
        <v>2</v>
      </c>
      <c r="C8" s="30" t="s">
        <v>79</v>
      </c>
      <c r="D8" s="32">
        <v>45215</v>
      </c>
      <c r="E8" s="32">
        <f>+D8+25</f>
        <v>45240</v>
      </c>
      <c r="F8" s="32">
        <f t="shared" ref="F8:F12" si="3">+E8+15</f>
        <v>45255</v>
      </c>
      <c r="G8" s="39">
        <v>35</v>
      </c>
      <c r="H8" s="38">
        <f t="shared" si="1"/>
        <v>45290</v>
      </c>
      <c r="I8" s="34">
        <f>219979.81+149999.5</f>
        <v>369979.31</v>
      </c>
      <c r="J8" s="36" t="s">
        <v>68</v>
      </c>
      <c r="K8" s="42" t="s">
        <v>66</v>
      </c>
    </row>
    <row r="9" spans="2:11" ht="75" customHeight="1" x14ac:dyDescent="0.75">
      <c r="B9" s="31" t="s">
        <v>13</v>
      </c>
      <c r="C9" s="30" t="s">
        <v>80</v>
      </c>
      <c r="D9" s="32">
        <v>45212</v>
      </c>
      <c r="E9" s="32">
        <f>+D9+48</f>
        <v>45260</v>
      </c>
      <c r="F9" s="32">
        <f t="shared" si="3"/>
        <v>45275</v>
      </c>
      <c r="G9" s="39">
        <v>30</v>
      </c>
      <c r="H9" s="38">
        <f t="shared" si="1"/>
        <v>45305</v>
      </c>
      <c r="I9" s="34">
        <f>150000+225000</f>
        <v>375000</v>
      </c>
      <c r="J9" s="36" t="s">
        <v>71</v>
      </c>
      <c r="K9" s="42" t="s">
        <v>72</v>
      </c>
    </row>
    <row r="10" spans="2:11" ht="30" customHeight="1" x14ac:dyDescent="0.75">
      <c r="B10" s="31" t="s">
        <v>14</v>
      </c>
      <c r="C10" s="30" t="s">
        <v>44</v>
      </c>
      <c r="D10" s="32">
        <v>45215</v>
      </c>
      <c r="E10" s="32">
        <f>+D10+26</f>
        <v>45241</v>
      </c>
      <c r="F10" s="32">
        <f t="shared" si="3"/>
        <v>45256</v>
      </c>
      <c r="G10" s="39">
        <v>42</v>
      </c>
      <c r="H10" s="38">
        <f t="shared" si="1"/>
        <v>45298</v>
      </c>
      <c r="I10" s="34">
        <v>345193.53</v>
      </c>
      <c r="J10" s="32" t="s">
        <v>83</v>
      </c>
      <c r="K10" s="43" t="s">
        <v>83</v>
      </c>
    </row>
    <row r="11" spans="2:11" ht="49.2" customHeight="1" x14ac:dyDescent="0.75">
      <c r="B11" s="31" t="s">
        <v>9</v>
      </c>
      <c r="C11" s="30" t="s">
        <v>81</v>
      </c>
      <c r="D11" s="36">
        <v>45217</v>
      </c>
      <c r="E11" s="32">
        <f>+D11+28</f>
        <v>45245</v>
      </c>
      <c r="F11" s="32">
        <f t="shared" si="3"/>
        <v>45260</v>
      </c>
      <c r="G11" s="39">
        <v>42</v>
      </c>
      <c r="H11" s="38">
        <f t="shared" si="1"/>
        <v>45302</v>
      </c>
      <c r="I11" s="34">
        <v>299958.18</v>
      </c>
      <c r="J11" s="32" t="s">
        <v>75</v>
      </c>
      <c r="K11" s="42" t="s">
        <v>76</v>
      </c>
    </row>
    <row r="12" spans="2:11" ht="29.5" hidden="1" x14ac:dyDescent="0.75">
      <c r="B12" s="7" t="s">
        <v>32</v>
      </c>
      <c r="C12" s="27" t="s">
        <v>45</v>
      </c>
      <c r="D12" s="23">
        <v>45205</v>
      </c>
      <c r="E12" s="23">
        <f>+D12+26</f>
        <v>45231</v>
      </c>
      <c r="F12" s="23">
        <f t="shared" si="3"/>
        <v>45246</v>
      </c>
      <c r="G12" s="25">
        <f>11*30</f>
        <v>330</v>
      </c>
      <c r="H12" s="23">
        <f>+F12+G12</f>
        <v>45576</v>
      </c>
      <c r="I12" s="26">
        <v>1326397.93</v>
      </c>
      <c r="J12" s="23"/>
      <c r="K12" s="28"/>
    </row>
    <row r="17" spans="2:6" x14ac:dyDescent="0.75">
      <c r="B17" s="29" t="s">
        <v>67</v>
      </c>
    </row>
    <row r="18" spans="2:6" ht="18.5" x14ac:dyDescent="0.75">
      <c r="E18" s="24"/>
      <c r="F18" s="24"/>
    </row>
  </sheetData>
  <mergeCells count="1">
    <mergeCell ref="B2:K2"/>
  </mergeCells>
  <hyperlinks>
    <hyperlink ref="K5" r:id="rId1" xr:uid="{00000000-0004-0000-0100-000000000000}"/>
    <hyperlink ref="K4" r:id="rId2" xr:uid="{00000000-0004-0000-0100-000001000000}"/>
    <hyperlink ref="K8" r:id="rId3" display="https://www.compraspublicas.gob.ec/ProcesoContratacion/compras/PC/informacionProcesoContratacion2.cpe?idSoliCompra=y0IEiEGwWfxAMG_6Yeww48i6GNcxDU1jWSCSO9Wm3hE," xr:uid="{00000000-0004-0000-0100-000002000000}"/>
    <hyperlink ref="K9" r:id="rId4" display="https://www.compraspublicas.gob.ec/ProcesoContratacion/compras/PC/informacionProcesoContratacion2.cpe?idSoliCompra=cutUeybVteatlKH2DEQ3YxAMulLJrTGLSpM3ByB0WP0," xr:uid="{00000000-0004-0000-0100-000003000000}"/>
    <hyperlink ref="K7" r:id="rId5" xr:uid="{00000000-0004-0000-0100-000004000000}"/>
    <hyperlink ref="K11" r:id="rId6" xr:uid="{00000000-0004-0000-0100-000005000000}"/>
    <hyperlink ref="K6" r:id="rId7" xr:uid="{00000000-0004-0000-0100-000006000000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cronograma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 Cueva</dc:creator>
  <cp:lastModifiedBy>Vero Cueva</cp:lastModifiedBy>
  <dcterms:created xsi:type="dcterms:W3CDTF">2023-10-10T17:55:21Z</dcterms:created>
  <dcterms:modified xsi:type="dcterms:W3CDTF">2023-12-28T21:31:38Z</dcterms:modified>
</cp:coreProperties>
</file>