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5.74\azee rendicion de cuentas 2022\PresPart\Asignación Presupuestaria\"/>
    </mc:Choice>
  </mc:AlternateContent>
  <bookViews>
    <workbookView xWindow="0" yWindow="0" windowWidth="20490" windowHeight="7650" tabRatio="354"/>
  </bookViews>
  <sheets>
    <sheet name="EUGENIO ESPEJO" sheetId="1" r:id="rId1"/>
  </sheets>
  <calcPr calcId="191029"/>
</workbook>
</file>

<file path=xl/calcChain.xml><?xml version="1.0" encoding="utf-8"?>
<calcChain xmlns="http://schemas.openxmlformats.org/spreadsheetml/2006/main">
  <c r="U24" i="1" l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23" i="1"/>
  <c r="C17" i="1" l="1"/>
  <c r="R40" i="1" l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R23" i="1"/>
  <c r="N23" i="1"/>
  <c r="J23" i="1"/>
  <c r="E23" i="1"/>
  <c r="C38" i="1"/>
  <c r="C37" i="1"/>
  <c r="C33" i="1"/>
  <c r="C32" i="1"/>
  <c r="C31" i="1"/>
  <c r="C30" i="1"/>
  <c r="C28" i="1"/>
  <c r="C27" i="1"/>
  <c r="C26" i="1"/>
  <c r="C24" i="1"/>
  <c r="C25" i="1"/>
  <c r="C29" i="1"/>
  <c r="C34" i="1"/>
  <c r="C35" i="1"/>
  <c r="C36" i="1"/>
  <c r="C39" i="1"/>
  <c r="C40" i="1"/>
  <c r="C23" i="1"/>
  <c r="H41" i="1"/>
  <c r="E41" i="1" l="1"/>
  <c r="F27" i="1" s="1"/>
  <c r="J41" i="1"/>
  <c r="K36" i="1" s="1"/>
  <c r="F26" i="1"/>
  <c r="K27" i="1"/>
  <c r="N41" i="1"/>
  <c r="O34" i="1" s="1"/>
  <c r="R41" i="1"/>
  <c r="S23" i="1" s="1"/>
  <c r="D41" i="1"/>
  <c r="F23" i="1" l="1"/>
  <c r="S39" i="1"/>
  <c r="F38" i="1"/>
  <c r="S35" i="1"/>
  <c r="F34" i="1"/>
  <c r="F24" i="1"/>
  <c r="F33" i="1"/>
  <c r="F30" i="1"/>
  <c r="S38" i="1"/>
  <c r="F40" i="1"/>
  <c r="F37" i="1"/>
  <c r="S24" i="1"/>
  <c r="S30" i="1"/>
  <c r="K28" i="1"/>
  <c r="S31" i="1"/>
  <c r="F36" i="1"/>
  <c r="K34" i="1"/>
  <c r="F29" i="1"/>
  <c r="S25" i="1"/>
  <c r="F39" i="1"/>
  <c r="K23" i="1"/>
  <c r="S40" i="1"/>
  <c r="F31" i="1"/>
  <c r="O25" i="1"/>
  <c r="O27" i="1"/>
  <c r="O26" i="1"/>
  <c r="O33" i="1"/>
  <c r="K35" i="1"/>
  <c r="O40" i="1"/>
  <c r="K26" i="1"/>
  <c r="S27" i="1"/>
  <c r="O29" i="1"/>
  <c r="K31" i="1"/>
  <c r="K29" i="1"/>
  <c r="S34" i="1"/>
  <c r="O36" i="1"/>
  <c r="K38" i="1"/>
  <c r="F25" i="1"/>
  <c r="F41" i="1" s="1"/>
  <c r="F28" i="1"/>
  <c r="S29" i="1"/>
  <c r="O31" i="1"/>
  <c r="F32" i="1"/>
  <c r="S28" i="1"/>
  <c r="O30" i="1"/>
  <c r="K32" i="1"/>
  <c r="F35" i="1"/>
  <c r="O37" i="1"/>
  <c r="K39" i="1"/>
  <c r="O23" i="1"/>
  <c r="S26" i="1"/>
  <c r="O28" i="1"/>
  <c r="K30" i="1"/>
  <c r="K37" i="1"/>
  <c r="S37" i="1"/>
  <c r="O39" i="1"/>
  <c r="K33" i="1"/>
  <c r="S36" i="1"/>
  <c r="O38" i="1"/>
  <c r="K40" i="1"/>
  <c r="K24" i="1"/>
  <c r="O32" i="1"/>
  <c r="O24" i="1"/>
  <c r="S33" i="1"/>
  <c r="O35" i="1"/>
  <c r="K25" i="1"/>
  <c r="S32" i="1"/>
  <c r="C41" i="1"/>
  <c r="S41" i="1" l="1"/>
  <c r="K41" i="1"/>
  <c r="O41" i="1"/>
  <c r="D16" i="1"/>
  <c r="P31" i="1" l="1"/>
  <c r="P24" i="1"/>
  <c r="P28" i="1"/>
  <c r="P32" i="1"/>
  <c r="P36" i="1"/>
  <c r="P40" i="1"/>
  <c r="P25" i="1"/>
  <c r="P29" i="1"/>
  <c r="P33" i="1"/>
  <c r="P37" i="1"/>
  <c r="P23" i="1"/>
  <c r="P39" i="1"/>
  <c r="P26" i="1"/>
  <c r="P30" i="1"/>
  <c r="P34" i="1"/>
  <c r="P38" i="1"/>
  <c r="P27" i="1"/>
  <c r="P35" i="1"/>
  <c r="B41" i="1"/>
  <c r="D15" i="1"/>
  <c r="D14" i="1"/>
  <c r="D13" i="1"/>
  <c r="T25" i="1" l="1"/>
  <c r="T37" i="1"/>
  <c r="T26" i="1"/>
  <c r="T30" i="1"/>
  <c r="T34" i="1"/>
  <c r="T38" i="1"/>
  <c r="T27" i="1"/>
  <c r="T31" i="1"/>
  <c r="T35" i="1"/>
  <c r="T39" i="1"/>
  <c r="T23" i="1"/>
  <c r="T24" i="1"/>
  <c r="T28" i="1"/>
  <c r="T32" i="1"/>
  <c r="T36" i="1"/>
  <c r="T40" i="1"/>
  <c r="T29" i="1"/>
  <c r="T33" i="1"/>
  <c r="L29" i="1"/>
  <c r="L26" i="1"/>
  <c r="L30" i="1"/>
  <c r="L34" i="1"/>
  <c r="L38" i="1"/>
  <c r="L27" i="1"/>
  <c r="L31" i="1"/>
  <c r="L35" i="1"/>
  <c r="L39" i="1"/>
  <c r="L37" i="1"/>
  <c r="L23" i="1"/>
  <c r="L24" i="1"/>
  <c r="L28" i="1"/>
  <c r="L32" i="1"/>
  <c r="L36" i="1"/>
  <c r="L40" i="1"/>
  <c r="L25" i="1"/>
  <c r="L33" i="1"/>
  <c r="G31" i="1"/>
  <c r="G24" i="1"/>
  <c r="G28" i="1"/>
  <c r="G32" i="1"/>
  <c r="G36" i="1"/>
  <c r="G40" i="1"/>
  <c r="G25" i="1"/>
  <c r="G29" i="1"/>
  <c r="G33" i="1"/>
  <c r="G37" i="1"/>
  <c r="G23" i="1"/>
  <c r="G39" i="1"/>
  <c r="G26" i="1"/>
  <c r="G30" i="1"/>
  <c r="G34" i="1"/>
  <c r="G38" i="1"/>
  <c r="G27" i="1"/>
  <c r="G35" i="1"/>
  <c r="P41" i="1"/>
  <c r="D17" i="1"/>
  <c r="G41" i="1" l="1"/>
  <c r="L41" i="1"/>
  <c r="U41" i="1" l="1"/>
  <c r="T41" i="1"/>
</calcChain>
</file>

<file path=xl/sharedStrings.xml><?xml version="1.0" encoding="utf-8"?>
<sst xmlns="http://schemas.openxmlformats.org/spreadsheetml/2006/main" count="65" uniqueCount="54">
  <si>
    <t xml:space="preserve">ADMINISTRACIÓN ZONAL EUGENIO ESPEJO </t>
  </si>
  <si>
    <t>Rubro</t>
  </si>
  <si>
    <t>Monto</t>
  </si>
  <si>
    <t>Presupuesto participativos</t>
  </si>
  <si>
    <t>ASIGNACION DE % POR CRITERIOS</t>
  </si>
  <si>
    <t>Criterio</t>
  </si>
  <si>
    <t>Subcriterio</t>
  </si>
  <si>
    <t>%</t>
  </si>
  <si>
    <t>Presupuesto</t>
  </si>
  <si>
    <t>Tamaño</t>
  </si>
  <si>
    <t>Población</t>
  </si>
  <si>
    <t>Equidad</t>
  </si>
  <si>
    <t>Pobreza NBI</t>
  </si>
  <si>
    <t>Densidad</t>
  </si>
  <si>
    <t>Total</t>
  </si>
  <si>
    <t>ASIGNACION POR PARROQUIA</t>
  </si>
  <si>
    <t>PARROQUIAS</t>
  </si>
  <si>
    <t>POBLACION 
Censo 2010</t>
  </si>
  <si>
    <t>Rango</t>
  </si>
  <si>
    <t>Pobreza por NBI</t>
  </si>
  <si>
    <t>TOTAL POR PARROQUIA</t>
  </si>
  <si>
    <t>ATAHUALPA</t>
  </si>
  <si>
    <t>BELISARIO QUEVEDO</t>
  </si>
  <si>
    <t>CHAVEZPAMBA</t>
  </si>
  <si>
    <t>COCHAPAMBA</t>
  </si>
  <si>
    <t>COMITÉ DEL PUEBLO</t>
  </si>
  <si>
    <t>CONCEPCIÓN</t>
  </si>
  <si>
    <t>GUAYLLABAMBA</t>
  </si>
  <si>
    <t>IÑAQUITO</t>
  </si>
  <si>
    <t>JIPIJAPA</t>
  </si>
  <si>
    <t>KENNEDY</t>
  </si>
  <si>
    <t>MARISCAL SUCRE</t>
  </si>
  <si>
    <t>NAYÓN</t>
  </si>
  <si>
    <t>PERUCHO</t>
  </si>
  <si>
    <t>PUELLARO</t>
  </si>
  <si>
    <t>RUMIPAMBA</t>
  </si>
  <si>
    <t>SAN ISIDRO DEL INCA</t>
  </si>
  <si>
    <t xml:space="preserve">SAN JOSE DE MINAS </t>
  </si>
  <si>
    <t>ZAMBIZA</t>
  </si>
  <si>
    <t>EUGENIO ESPEJO</t>
  </si>
  <si>
    <t>Rangos de % obras de infraestructura para mejoramiento de calidad de vida</t>
  </si>
  <si>
    <t xml:space="preserve">Infaestructura </t>
  </si>
  <si>
    <t>Infraestructura</t>
  </si>
  <si>
    <t>Urbana</t>
  </si>
  <si>
    <t>Rural</t>
  </si>
  <si>
    <t>% con respecto a población total del DMDQ</t>
  </si>
  <si>
    <t>Superficie Total Ha.</t>
  </si>
  <si>
    <t>Rangos de % densidad poblacional</t>
  </si>
  <si>
    <t>Rangos de población con respecto a la suma total del DMDQ</t>
  </si>
  <si>
    <t>Rango% pobreza por NBI</t>
  </si>
  <si>
    <t>ASIGNACION DEL MONTO DE PRESUPUESTO PARTICIPATIVO  POR PARROQUIA 2021</t>
  </si>
  <si>
    <t>Proyección Población año 2021</t>
  </si>
  <si>
    <t>Densidad Demográfica Hab./ Ha. al 2010 con proyección al 2021</t>
  </si>
  <si>
    <t>Proyección incremento poblacional 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</si>
</sst>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_);_(* \(#,##0\);_(* &quot;-&quot;_);_(@_)"/>
    <numFmt numFmtId="165" formatCode="_(* #,##0.00_);_(* \(#,##0.00\);_(* &quot;-&quot;??_);_(@_)"/>
    <numFmt numFmtId="166" formatCode="_-* #,##0.00\ _p_t_a_-;\-* #,##0.00\ _p_t_a_-;_-* &quot;-&quot;??\ _p_t_a_-;_-@_-"/>
    <numFmt numFmtId="167" formatCode="_-* #,##0.0_-;\-* #,##0.0_-;_-* &quot;-&quot;_-;_-@_-"/>
    <numFmt numFmtId="168" formatCode="#,##0_ ;[Red]\-#,##0\ "/>
    <numFmt numFmtId="169" formatCode="0.0%"/>
    <numFmt numFmtId="170" formatCode="_-[$$-540A]* #,##0.00_ ;_-[$$-540A]* \-#,##0.00\ ;_-[$$-540A]* &quot;-&quot;??_ ;_-@_ "/>
    <numFmt numFmtId="171" formatCode="#,##0.000_ ;[Red]\-#,##0.000\ "/>
    <numFmt numFmtId="172" formatCode="#,##0.00_ ;[Red]\-#,##0.00\ "/>
    <numFmt numFmtId="173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4" fontId="0" fillId="0" borderId="1" xfId="0" applyNumberForma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4" fontId="0" fillId="0" borderId="0" xfId="0" applyNumberFormat="1"/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0" fontId="5" fillId="4" borderId="1" xfId="3" applyNumberFormat="1" applyFont="1" applyFill="1" applyBorder="1" applyAlignment="1">
      <alignment horizontal="center" vertical="center" wrapText="1"/>
    </xf>
    <xf numFmtId="167" fontId="5" fillId="4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0" fillId="0" borderId="1" xfId="0" applyFill="1" applyBorder="1"/>
    <xf numFmtId="2" fontId="7" fillId="3" borderId="1" xfId="1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3" fontId="4" fillId="7" borderId="1" xfId="0" applyNumberFormat="1" applyFont="1" applyFill="1" applyBorder="1" applyAlignment="1">
      <alignment horizontal="right"/>
    </xf>
    <xf numFmtId="168" fontId="7" fillId="7" borderId="1" xfId="2" applyNumberFormat="1" applyFont="1" applyFill="1" applyBorder="1" applyAlignment="1">
      <alignment horizontal="center"/>
    </xf>
    <xf numFmtId="2" fontId="7" fillId="7" borderId="1" xfId="1" applyNumberFormat="1" applyFont="1" applyFill="1" applyBorder="1" applyAlignment="1">
      <alignment horizontal="right"/>
    </xf>
    <xf numFmtId="170" fontId="9" fillId="7" borderId="1" xfId="1" applyNumberFormat="1" applyFont="1" applyFill="1" applyBorder="1" applyAlignment="1"/>
    <xf numFmtId="10" fontId="7" fillId="7" borderId="1" xfId="3" applyNumberFormat="1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Fill="1" applyBorder="1"/>
    <xf numFmtId="168" fontId="7" fillId="0" borderId="0" xfId="2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3" fontId="7" fillId="0" borderId="0" xfId="1" applyNumberFormat="1" applyFont="1" applyFill="1" applyBorder="1" applyAlignment="1">
      <alignment horizontal="center"/>
    </xf>
    <xf numFmtId="10" fontId="7" fillId="0" borderId="0" xfId="1" applyNumberFormat="1" applyFont="1" applyFill="1" applyBorder="1" applyAlignment="1">
      <alignment horizontal="right"/>
    </xf>
    <xf numFmtId="168" fontId="7" fillId="0" borderId="0" xfId="1" applyNumberFormat="1" applyFont="1" applyFill="1" applyBorder="1" applyAlignment="1"/>
    <xf numFmtId="169" fontId="7" fillId="0" borderId="0" xfId="3" applyNumberFormat="1" applyFont="1" applyFill="1" applyBorder="1" applyAlignment="1">
      <alignment horizontal="center"/>
    </xf>
    <xf numFmtId="3" fontId="7" fillId="0" borderId="0" xfId="3" applyNumberFormat="1" applyFont="1" applyFill="1" applyBorder="1"/>
    <xf numFmtId="168" fontId="0" fillId="0" borderId="0" xfId="0" applyNumberFormat="1" applyFill="1" applyBorder="1"/>
    <xf numFmtId="171" fontId="7" fillId="0" borderId="0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2" fontId="7" fillId="0" borderId="0" xfId="1" applyNumberFormat="1" applyFont="1" applyFill="1" applyBorder="1" applyAlignment="1">
      <alignment horizontal="right"/>
    </xf>
    <xf numFmtId="172" fontId="7" fillId="0" borderId="0" xfId="1" applyNumberFormat="1" applyFont="1" applyFill="1" applyBorder="1" applyAlignment="1"/>
    <xf numFmtId="4" fontId="7" fillId="0" borderId="0" xfId="3" applyNumberFormat="1" applyFont="1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7" fontId="3" fillId="0" borderId="0" xfId="0" applyNumberFormat="1" applyFont="1" applyFill="1" applyBorder="1"/>
    <xf numFmtId="173" fontId="0" fillId="0" borderId="0" xfId="0" applyNumberFormat="1" applyFill="1" applyBorder="1"/>
    <xf numFmtId="3" fontId="0" fillId="0" borderId="0" xfId="0" applyNumberFormat="1" applyAlignment="1">
      <alignment vertical="center" wrapText="1"/>
    </xf>
    <xf numFmtId="4" fontId="3" fillId="0" borderId="0" xfId="0" applyNumberFormat="1" applyFont="1" applyFill="1" applyBorder="1"/>
    <xf numFmtId="4" fontId="0" fillId="0" borderId="0" xfId="0" applyNumberFormat="1" applyAlignment="1">
      <alignment vertical="center" wrapText="1"/>
    </xf>
    <xf numFmtId="2" fontId="5" fillId="9" borderId="1" xfId="1" applyNumberFormat="1" applyFont="1" applyFill="1" applyBorder="1" applyAlignment="1">
      <alignment horizontal="center" vertical="center" wrapText="1"/>
    </xf>
    <xf numFmtId="0" fontId="5" fillId="9" borderId="1" xfId="1" applyNumberFormat="1" applyFont="1" applyFill="1" applyBorder="1" applyAlignment="1">
      <alignment horizontal="center" vertical="center" wrapText="1"/>
    </xf>
    <xf numFmtId="166" fontId="5" fillId="9" borderId="1" xfId="1" applyNumberFormat="1" applyFont="1" applyFill="1" applyBorder="1" applyAlignment="1">
      <alignment horizontal="center" vertical="center" wrapText="1"/>
    </xf>
    <xf numFmtId="2" fontId="7" fillId="9" borderId="1" xfId="1" applyNumberFormat="1" applyFont="1" applyFill="1" applyBorder="1" applyAlignment="1">
      <alignment horizontal="center"/>
    </xf>
    <xf numFmtId="3" fontId="7" fillId="9" borderId="1" xfId="1" applyNumberFormat="1" applyFont="1" applyFill="1" applyBorder="1" applyAlignment="1">
      <alignment horizontal="center"/>
    </xf>
    <xf numFmtId="3" fontId="9" fillId="7" borderId="1" xfId="1" applyNumberFormat="1" applyFont="1" applyFill="1" applyBorder="1" applyAlignment="1">
      <alignment horizontal="center"/>
    </xf>
    <xf numFmtId="4" fontId="10" fillId="0" borderId="1" xfId="0" applyNumberFormat="1" applyFont="1" applyBorder="1"/>
    <xf numFmtId="0" fontId="8" fillId="8" borderId="0" xfId="0" applyFont="1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2" fontId="5" fillId="10" borderId="1" xfId="1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center"/>
    </xf>
    <xf numFmtId="1" fontId="13" fillId="0" borderId="7" xfId="0" applyNumberFormat="1" applyFont="1" applyBorder="1" applyAlignment="1">
      <alignment horizontal="left"/>
    </xf>
    <xf numFmtId="0" fontId="10" fillId="0" borderId="0" xfId="0" applyFont="1" applyBorder="1"/>
    <xf numFmtId="0" fontId="10" fillId="0" borderId="8" xfId="0" applyFont="1" applyBorder="1"/>
    <xf numFmtId="0" fontId="0" fillId="0" borderId="7" xfId="0" applyBorder="1"/>
    <xf numFmtId="10" fontId="3" fillId="0" borderId="8" xfId="0" applyNumberFormat="1" applyFont="1" applyBorder="1"/>
    <xf numFmtId="4" fontId="3" fillId="0" borderId="0" xfId="0" applyNumberFormat="1" applyFont="1"/>
    <xf numFmtId="2" fontId="0" fillId="0" borderId="7" xfId="0" applyNumberFormat="1" applyBorder="1"/>
    <xf numFmtId="2" fontId="0" fillId="0" borderId="0" xfId="0" applyNumberFormat="1" applyBorder="1"/>
    <xf numFmtId="0" fontId="0" fillId="0" borderId="8" xfId="0" applyBorder="1"/>
    <xf numFmtId="0" fontId="13" fillId="0" borderId="7" xfId="0" applyFont="1" applyFill="1" applyBorder="1" applyAlignment="1">
      <alignment horizontal="left"/>
    </xf>
    <xf numFmtId="0" fontId="0" fillId="0" borderId="9" xfId="0" applyBorder="1"/>
    <xf numFmtId="10" fontId="3" fillId="0" borderId="10" xfId="0" applyNumberFormat="1" applyFont="1" applyFill="1" applyBorder="1"/>
    <xf numFmtId="0" fontId="13" fillId="0" borderId="9" xfId="0" applyFont="1" applyFill="1" applyBorder="1" applyAlignment="1">
      <alignment horizontal="left"/>
    </xf>
    <xf numFmtId="0" fontId="10" fillId="0" borderId="11" xfId="0" applyFont="1" applyBorder="1"/>
    <xf numFmtId="0" fontId="10" fillId="0" borderId="10" xfId="0" applyFont="1" applyBorder="1"/>
    <xf numFmtId="2" fontId="0" fillId="0" borderId="9" xfId="0" applyNumberFormat="1" applyBorder="1"/>
    <xf numFmtId="2" fontId="0" fillId="0" borderId="11" xfId="0" applyNumberFormat="1" applyBorder="1"/>
    <xf numFmtId="0" fontId="0" fillId="0" borderId="10" xfId="0" applyBorder="1"/>
    <xf numFmtId="1" fontId="3" fillId="0" borderId="7" xfId="0" applyNumberFormat="1" applyFont="1" applyBorder="1" applyAlignment="1">
      <alignment horizontal="left"/>
    </xf>
    <xf numFmtId="0" fontId="0" fillId="0" borderId="0" xfId="0" applyBorder="1"/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11" xfId="0" applyBorder="1"/>
    <xf numFmtId="4" fontId="7" fillId="5" borderId="1" xfId="3" applyNumberFormat="1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/>
    </xf>
    <xf numFmtId="172" fontId="7" fillId="0" borderId="1" xfId="2" applyNumberFormat="1" applyFont="1" applyFill="1" applyBorder="1" applyAlignment="1">
      <alignment horizontal="center"/>
    </xf>
    <xf numFmtId="2" fontId="14" fillId="10" borderId="1" xfId="1" applyNumberFormat="1" applyFont="1" applyFill="1" applyBorder="1" applyAlignment="1">
      <alignment horizontal="center" vertical="center" wrapText="1"/>
    </xf>
    <xf numFmtId="1" fontId="9" fillId="7" borderId="1" xfId="1" applyNumberFormat="1" applyFont="1" applyFill="1" applyBorder="1" applyAlignment="1">
      <alignment horizontal="right"/>
    </xf>
    <xf numFmtId="1" fontId="7" fillId="3" borderId="1" xfId="1" applyNumberFormat="1" applyFont="1" applyFill="1" applyBorder="1" applyAlignment="1">
      <alignment horizontal="center"/>
    </xf>
    <xf numFmtId="1" fontId="9" fillId="7" borderId="1" xfId="1" applyNumberFormat="1" applyFont="1" applyFill="1" applyBorder="1" applyAlignment="1">
      <alignment horizontal="center"/>
    </xf>
    <xf numFmtId="1" fontId="7" fillId="5" borderId="1" xfId="3" applyNumberFormat="1" applyFont="1" applyFill="1" applyBorder="1" applyAlignment="1">
      <alignment horizontal="center"/>
    </xf>
    <xf numFmtId="4" fontId="7" fillId="0" borderId="1" xfId="2" applyNumberFormat="1" applyFont="1" applyBorder="1" applyAlignment="1">
      <alignment horizontal="right"/>
    </xf>
    <xf numFmtId="4" fontId="11" fillId="7" borderId="1" xfId="2" applyNumberFormat="1" applyFont="1" applyFill="1" applyBorder="1" applyAlignment="1">
      <alignment horizontal="right"/>
    </xf>
    <xf numFmtId="4" fontId="7" fillId="5" borderId="1" xfId="3" applyNumberFormat="1" applyFont="1" applyFill="1" applyBorder="1"/>
    <xf numFmtId="0" fontId="15" fillId="0" borderId="1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12" fillId="7" borderId="1" xfId="0" applyNumberFormat="1" applyFont="1" applyFill="1" applyBorder="1"/>
    <xf numFmtId="4" fontId="8" fillId="8" borderId="0" xfId="0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5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/>
    <xf numFmtId="4" fontId="11" fillId="7" borderId="1" xfId="1" applyNumberFormat="1" applyFont="1" applyFill="1" applyBorder="1" applyAlignment="1"/>
    <xf numFmtId="4" fontId="0" fillId="0" borderId="8" xfId="0" applyNumberFormat="1" applyBorder="1"/>
    <xf numFmtId="4" fontId="0" fillId="0" borderId="10" xfId="0" applyNumberFormat="1" applyBorder="1"/>
    <xf numFmtId="4" fontId="7" fillId="0" borderId="0" xfId="1" applyNumberFormat="1" applyFont="1" applyFill="1" applyBorder="1" applyAlignment="1"/>
    <xf numFmtId="4" fontId="5" fillId="9" borderId="1" xfId="1" applyNumberFormat="1" applyFont="1" applyFill="1" applyBorder="1" applyAlignment="1">
      <alignment horizontal="center" vertical="center" wrapText="1"/>
    </xf>
    <xf numFmtId="4" fontId="7" fillId="9" borderId="1" xfId="1" applyNumberFormat="1" applyFont="1" applyFill="1" applyBorder="1" applyAlignment="1"/>
    <xf numFmtId="4" fontId="5" fillId="4" borderId="1" xfId="2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6"/>
  <sheetViews>
    <sheetView tabSelected="1" topLeftCell="A22" zoomScale="85" zoomScaleNormal="85" workbookViewId="0">
      <selection activeCell="A34" sqref="A34"/>
    </sheetView>
  </sheetViews>
  <sheetFormatPr baseColWidth="10" defaultRowHeight="15" x14ac:dyDescent="0.25"/>
  <cols>
    <col min="1" max="1" width="25.85546875" customWidth="1"/>
    <col min="2" max="2" width="18" customWidth="1"/>
    <col min="3" max="3" width="11.7109375" customWidth="1"/>
    <col min="4" max="4" width="15.7109375" customWidth="1"/>
    <col min="5" max="5" width="16.42578125" style="2" customWidth="1"/>
    <col min="6" max="6" width="11.42578125" customWidth="1"/>
    <col min="7" max="7" width="15" style="9" customWidth="1"/>
    <col min="8" max="8" width="16" customWidth="1"/>
    <col min="9" max="9" width="15.140625" customWidth="1"/>
    <col min="10" max="10" width="10" customWidth="1"/>
    <col min="11" max="11" width="13" customWidth="1"/>
    <col min="12" max="12" width="18.85546875" style="9" customWidth="1"/>
    <col min="13" max="14" width="14.85546875" style="3" customWidth="1"/>
    <col min="15" max="15" width="10.28515625" customWidth="1"/>
    <col min="16" max="16" width="17.140625" style="9" customWidth="1"/>
    <col min="17" max="17" width="17.140625" customWidth="1"/>
    <col min="19" max="19" width="9.85546875" customWidth="1"/>
    <col min="20" max="20" width="17.7109375" style="9" customWidth="1"/>
    <col min="21" max="21" width="15" style="9" customWidth="1"/>
    <col min="22" max="22" width="11.7109375" style="9" bestFit="1" customWidth="1"/>
    <col min="261" max="261" width="25.85546875" customWidth="1"/>
    <col min="262" max="262" width="18" customWidth="1"/>
    <col min="263" max="263" width="9" customWidth="1"/>
    <col min="264" max="264" width="15.7109375" customWidth="1"/>
    <col min="265" max="265" width="12.7109375" customWidth="1"/>
    <col min="266" max="266" width="17" customWidth="1"/>
    <col min="267" max="267" width="7.140625" customWidth="1"/>
    <col min="268" max="268" width="11.85546875" customWidth="1"/>
    <col min="269" max="269" width="9.7109375" customWidth="1"/>
    <col min="270" max="270" width="7" customWidth="1"/>
    <col min="271" max="271" width="10.5703125" customWidth="1"/>
    <col min="272" max="272" width="12.28515625" bestFit="1" customWidth="1"/>
    <col min="517" max="517" width="25.85546875" customWidth="1"/>
    <col min="518" max="518" width="18" customWidth="1"/>
    <col min="519" max="519" width="9" customWidth="1"/>
    <col min="520" max="520" width="15.7109375" customWidth="1"/>
    <col min="521" max="521" width="12.7109375" customWidth="1"/>
    <col min="522" max="522" width="17" customWidth="1"/>
    <col min="523" max="523" width="7.140625" customWidth="1"/>
    <col min="524" max="524" width="11.85546875" customWidth="1"/>
    <col min="525" max="525" width="9.7109375" customWidth="1"/>
    <col min="526" max="526" width="7" customWidth="1"/>
    <col min="527" max="527" width="10.5703125" customWidth="1"/>
    <col min="528" max="528" width="12.28515625" bestFit="1" customWidth="1"/>
    <col min="773" max="773" width="25.85546875" customWidth="1"/>
    <col min="774" max="774" width="18" customWidth="1"/>
    <col min="775" max="775" width="9" customWidth="1"/>
    <col min="776" max="776" width="15.7109375" customWidth="1"/>
    <col min="777" max="777" width="12.7109375" customWidth="1"/>
    <col min="778" max="778" width="17" customWidth="1"/>
    <col min="779" max="779" width="7.140625" customWidth="1"/>
    <col min="780" max="780" width="11.85546875" customWidth="1"/>
    <col min="781" max="781" width="9.7109375" customWidth="1"/>
    <col min="782" max="782" width="7" customWidth="1"/>
    <col min="783" max="783" width="10.5703125" customWidth="1"/>
    <col min="784" max="784" width="12.28515625" bestFit="1" customWidth="1"/>
    <col min="1029" max="1029" width="25.85546875" customWidth="1"/>
    <col min="1030" max="1030" width="18" customWidth="1"/>
    <col min="1031" max="1031" width="9" customWidth="1"/>
    <col min="1032" max="1032" width="15.7109375" customWidth="1"/>
    <col min="1033" max="1033" width="12.7109375" customWidth="1"/>
    <col min="1034" max="1034" width="17" customWidth="1"/>
    <col min="1035" max="1035" width="7.140625" customWidth="1"/>
    <col min="1036" max="1036" width="11.85546875" customWidth="1"/>
    <col min="1037" max="1037" width="9.7109375" customWidth="1"/>
    <col min="1038" max="1038" width="7" customWidth="1"/>
    <col min="1039" max="1039" width="10.5703125" customWidth="1"/>
    <col min="1040" max="1040" width="12.28515625" bestFit="1" customWidth="1"/>
    <col min="1285" max="1285" width="25.85546875" customWidth="1"/>
    <col min="1286" max="1286" width="18" customWidth="1"/>
    <col min="1287" max="1287" width="9" customWidth="1"/>
    <col min="1288" max="1288" width="15.7109375" customWidth="1"/>
    <col min="1289" max="1289" width="12.7109375" customWidth="1"/>
    <col min="1290" max="1290" width="17" customWidth="1"/>
    <col min="1291" max="1291" width="7.140625" customWidth="1"/>
    <col min="1292" max="1292" width="11.85546875" customWidth="1"/>
    <col min="1293" max="1293" width="9.7109375" customWidth="1"/>
    <col min="1294" max="1294" width="7" customWidth="1"/>
    <col min="1295" max="1295" width="10.5703125" customWidth="1"/>
    <col min="1296" max="1296" width="12.28515625" bestFit="1" customWidth="1"/>
    <col min="1541" max="1541" width="25.85546875" customWidth="1"/>
    <col min="1542" max="1542" width="18" customWidth="1"/>
    <col min="1543" max="1543" width="9" customWidth="1"/>
    <col min="1544" max="1544" width="15.7109375" customWidth="1"/>
    <col min="1545" max="1545" width="12.7109375" customWidth="1"/>
    <col min="1546" max="1546" width="17" customWidth="1"/>
    <col min="1547" max="1547" width="7.140625" customWidth="1"/>
    <col min="1548" max="1548" width="11.85546875" customWidth="1"/>
    <col min="1549" max="1549" width="9.7109375" customWidth="1"/>
    <col min="1550" max="1550" width="7" customWidth="1"/>
    <col min="1551" max="1551" width="10.5703125" customWidth="1"/>
    <col min="1552" max="1552" width="12.28515625" bestFit="1" customWidth="1"/>
    <col min="1797" max="1797" width="25.85546875" customWidth="1"/>
    <col min="1798" max="1798" width="18" customWidth="1"/>
    <col min="1799" max="1799" width="9" customWidth="1"/>
    <col min="1800" max="1800" width="15.7109375" customWidth="1"/>
    <col min="1801" max="1801" width="12.7109375" customWidth="1"/>
    <col min="1802" max="1802" width="17" customWidth="1"/>
    <col min="1803" max="1803" width="7.140625" customWidth="1"/>
    <col min="1804" max="1804" width="11.85546875" customWidth="1"/>
    <col min="1805" max="1805" width="9.7109375" customWidth="1"/>
    <col min="1806" max="1806" width="7" customWidth="1"/>
    <col min="1807" max="1807" width="10.5703125" customWidth="1"/>
    <col min="1808" max="1808" width="12.28515625" bestFit="1" customWidth="1"/>
    <col min="2053" max="2053" width="25.85546875" customWidth="1"/>
    <col min="2054" max="2054" width="18" customWidth="1"/>
    <col min="2055" max="2055" width="9" customWidth="1"/>
    <col min="2056" max="2056" width="15.7109375" customWidth="1"/>
    <col min="2057" max="2057" width="12.7109375" customWidth="1"/>
    <col min="2058" max="2058" width="17" customWidth="1"/>
    <col min="2059" max="2059" width="7.140625" customWidth="1"/>
    <col min="2060" max="2060" width="11.85546875" customWidth="1"/>
    <col min="2061" max="2061" width="9.7109375" customWidth="1"/>
    <col min="2062" max="2062" width="7" customWidth="1"/>
    <col min="2063" max="2063" width="10.5703125" customWidth="1"/>
    <col min="2064" max="2064" width="12.28515625" bestFit="1" customWidth="1"/>
    <col min="2309" max="2309" width="25.85546875" customWidth="1"/>
    <col min="2310" max="2310" width="18" customWidth="1"/>
    <col min="2311" max="2311" width="9" customWidth="1"/>
    <col min="2312" max="2312" width="15.7109375" customWidth="1"/>
    <col min="2313" max="2313" width="12.7109375" customWidth="1"/>
    <col min="2314" max="2314" width="17" customWidth="1"/>
    <col min="2315" max="2315" width="7.140625" customWidth="1"/>
    <col min="2316" max="2316" width="11.85546875" customWidth="1"/>
    <col min="2317" max="2317" width="9.7109375" customWidth="1"/>
    <col min="2318" max="2318" width="7" customWidth="1"/>
    <col min="2319" max="2319" width="10.5703125" customWidth="1"/>
    <col min="2320" max="2320" width="12.28515625" bestFit="1" customWidth="1"/>
    <col min="2565" max="2565" width="25.85546875" customWidth="1"/>
    <col min="2566" max="2566" width="18" customWidth="1"/>
    <col min="2567" max="2567" width="9" customWidth="1"/>
    <col min="2568" max="2568" width="15.7109375" customWidth="1"/>
    <col min="2569" max="2569" width="12.7109375" customWidth="1"/>
    <col min="2570" max="2570" width="17" customWidth="1"/>
    <col min="2571" max="2571" width="7.140625" customWidth="1"/>
    <col min="2572" max="2572" width="11.85546875" customWidth="1"/>
    <col min="2573" max="2573" width="9.7109375" customWidth="1"/>
    <col min="2574" max="2574" width="7" customWidth="1"/>
    <col min="2575" max="2575" width="10.5703125" customWidth="1"/>
    <col min="2576" max="2576" width="12.28515625" bestFit="1" customWidth="1"/>
    <col min="2821" max="2821" width="25.85546875" customWidth="1"/>
    <col min="2822" max="2822" width="18" customWidth="1"/>
    <col min="2823" max="2823" width="9" customWidth="1"/>
    <col min="2824" max="2824" width="15.7109375" customWidth="1"/>
    <col min="2825" max="2825" width="12.7109375" customWidth="1"/>
    <col min="2826" max="2826" width="17" customWidth="1"/>
    <col min="2827" max="2827" width="7.140625" customWidth="1"/>
    <col min="2828" max="2828" width="11.85546875" customWidth="1"/>
    <col min="2829" max="2829" width="9.7109375" customWidth="1"/>
    <col min="2830" max="2830" width="7" customWidth="1"/>
    <col min="2831" max="2831" width="10.5703125" customWidth="1"/>
    <col min="2832" max="2832" width="12.28515625" bestFit="1" customWidth="1"/>
    <col min="3077" max="3077" width="25.85546875" customWidth="1"/>
    <col min="3078" max="3078" width="18" customWidth="1"/>
    <col min="3079" max="3079" width="9" customWidth="1"/>
    <col min="3080" max="3080" width="15.7109375" customWidth="1"/>
    <col min="3081" max="3081" width="12.7109375" customWidth="1"/>
    <col min="3082" max="3082" width="17" customWidth="1"/>
    <col min="3083" max="3083" width="7.140625" customWidth="1"/>
    <col min="3084" max="3084" width="11.85546875" customWidth="1"/>
    <col min="3085" max="3085" width="9.7109375" customWidth="1"/>
    <col min="3086" max="3086" width="7" customWidth="1"/>
    <col min="3087" max="3087" width="10.5703125" customWidth="1"/>
    <col min="3088" max="3088" width="12.28515625" bestFit="1" customWidth="1"/>
    <col min="3333" max="3333" width="25.85546875" customWidth="1"/>
    <col min="3334" max="3334" width="18" customWidth="1"/>
    <col min="3335" max="3335" width="9" customWidth="1"/>
    <col min="3336" max="3336" width="15.7109375" customWidth="1"/>
    <col min="3337" max="3337" width="12.7109375" customWidth="1"/>
    <col min="3338" max="3338" width="17" customWidth="1"/>
    <col min="3339" max="3339" width="7.140625" customWidth="1"/>
    <col min="3340" max="3340" width="11.85546875" customWidth="1"/>
    <col min="3341" max="3341" width="9.7109375" customWidth="1"/>
    <col min="3342" max="3342" width="7" customWidth="1"/>
    <col min="3343" max="3343" width="10.5703125" customWidth="1"/>
    <col min="3344" max="3344" width="12.28515625" bestFit="1" customWidth="1"/>
    <col min="3589" max="3589" width="25.85546875" customWidth="1"/>
    <col min="3590" max="3590" width="18" customWidth="1"/>
    <col min="3591" max="3591" width="9" customWidth="1"/>
    <col min="3592" max="3592" width="15.7109375" customWidth="1"/>
    <col min="3593" max="3593" width="12.7109375" customWidth="1"/>
    <col min="3594" max="3594" width="17" customWidth="1"/>
    <col min="3595" max="3595" width="7.140625" customWidth="1"/>
    <col min="3596" max="3596" width="11.85546875" customWidth="1"/>
    <col min="3597" max="3597" width="9.7109375" customWidth="1"/>
    <col min="3598" max="3598" width="7" customWidth="1"/>
    <col min="3599" max="3599" width="10.5703125" customWidth="1"/>
    <col min="3600" max="3600" width="12.28515625" bestFit="1" customWidth="1"/>
    <col min="3845" max="3845" width="25.85546875" customWidth="1"/>
    <col min="3846" max="3846" width="18" customWidth="1"/>
    <col min="3847" max="3847" width="9" customWidth="1"/>
    <col min="3848" max="3848" width="15.7109375" customWidth="1"/>
    <col min="3849" max="3849" width="12.7109375" customWidth="1"/>
    <col min="3850" max="3850" width="17" customWidth="1"/>
    <col min="3851" max="3851" width="7.140625" customWidth="1"/>
    <col min="3852" max="3852" width="11.85546875" customWidth="1"/>
    <col min="3853" max="3853" width="9.7109375" customWidth="1"/>
    <col min="3854" max="3854" width="7" customWidth="1"/>
    <col min="3855" max="3855" width="10.5703125" customWidth="1"/>
    <col min="3856" max="3856" width="12.28515625" bestFit="1" customWidth="1"/>
    <col min="4101" max="4101" width="25.85546875" customWidth="1"/>
    <col min="4102" max="4102" width="18" customWidth="1"/>
    <col min="4103" max="4103" width="9" customWidth="1"/>
    <col min="4104" max="4104" width="15.7109375" customWidth="1"/>
    <col min="4105" max="4105" width="12.7109375" customWidth="1"/>
    <col min="4106" max="4106" width="17" customWidth="1"/>
    <col min="4107" max="4107" width="7.140625" customWidth="1"/>
    <col min="4108" max="4108" width="11.85546875" customWidth="1"/>
    <col min="4109" max="4109" width="9.7109375" customWidth="1"/>
    <col min="4110" max="4110" width="7" customWidth="1"/>
    <col min="4111" max="4111" width="10.5703125" customWidth="1"/>
    <col min="4112" max="4112" width="12.28515625" bestFit="1" customWidth="1"/>
    <col min="4357" max="4357" width="25.85546875" customWidth="1"/>
    <col min="4358" max="4358" width="18" customWidth="1"/>
    <col min="4359" max="4359" width="9" customWidth="1"/>
    <col min="4360" max="4360" width="15.7109375" customWidth="1"/>
    <col min="4361" max="4361" width="12.7109375" customWidth="1"/>
    <col min="4362" max="4362" width="17" customWidth="1"/>
    <col min="4363" max="4363" width="7.140625" customWidth="1"/>
    <col min="4364" max="4364" width="11.85546875" customWidth="1"/>
    <col min="4365" max="4365" width="9.7109375" customWidth="1"/>
    <col min="4366" max="4366" width="7" customWidth="1"/>
    <col min="4367" max="4367" width="10.5703125" customWidth="1"/>
    <col min="4368" max="4368" width="12.28515625" bestFit="1" customWidth="1"/>
    <col min="4613" max="4613" width="25.85546875" customWidth="1"/>
    <col min="4614" max="4614" width="18" customWidth="1"/>
    <col min="4615" max="4615" width="9" customWidth="1"/>
    <col min="4616" max="4616" width="15.7109375" customWidth="1"/>
    <col min="4617" max="4617" width="12.7109375" customWidth="1"/>
    <col min="4618" max="4618" width="17" customWidth="1"/>
    <col min="4619" max="4619" width="7.140625" customWidth="1"/>
    <col min="4620" max="4620" width="11.85546875" customWidth="1"/>
    <col min="4621" max="4621" width="9.7109375" customWidth="1"/>
    <col min="4622" max="4622" width="7" customWidth="1"/>
    <col min="4623" max="4623" width="10.5703125" customWidth="1"/>
    <col min="4624" max="4624" width="12.28515625" bestFit="1" customWidth="1"/>
    <col min="4869" max="4869" width="25.85546875" customWidth="1"/>
    <col min="4870" max="4870" width="18" customWidth="1"/>
    <col min="4871" max="4871" width="9" customWidth="1"/>
    <col min="4872" max="4872" width="15.7109375" customWidth="1"/>
    <col min="4873" max="4873" width="12.7109375" customWidth="1"/>
    <col min="4874" max="4874" width="17" customWidth="1"/>
    <col min="4875" max="4875" width="7.140625" customWidth="1"/>
    <col min="4876" max="4876" width="11.85546875" customWidth="1"/>
    <col min="4877" max="4877" width="9.7109375" customWidth="1"/>
    <col min="4878" max="4878" width="7" customWidth="1"/>
    <col min="4879" max="4879" width="10.5703125" customWidth="1"/>
    <col min="4880" max="4880" width="12.28515625" bestFit="1" customWidth="1"/>
    <col min="5125" max="5125" width="25.85546875" customWidth="1"/>
    <col min="5126" max="5126" width="18" customWidth="1"/>
    <col min="5127" max="5127" width="9" customWidth="1"/>
    <col min="5128" max="5128" width="15.7109375" customWidth="1"/>
    <col min="5129" max="5129" width="12.7109375" customWidth="1"/>
    <col min="5130" max="5130" width="17" customWidth="1"/>
    <col min="5131" max="5131" width="7.140625" customWidth="1"/>
    <col min="5132" max="5132" width="11.85546875" customWidth="1"/>
    <col min="5133" max="5133" width="9.7109375" customWidth="1"/>
    <col min="5134" max="5134" width="7" customWidth="1"/>
    <col min="5135" max="5135" width="10.5703125" customWidth="1"/>
    <col min="5136" max="5136" width="12.28515625" bestFit="1" customWidth="1"/>
    <col min="5381" max="5381" width="25.85546875" customWidth="1"/>
    <col min="5382" max="5382" width="18" customWidth="1"/>
    <col min="5383" max="5383" width="9" customWidth="1"/>
    <col min="5384" max="5384" width="15.7109375" customWidth="1"/>
    <col min="5385" max="5385" width="12.7109375" customWidth="1"/>
    <col min="5386" max="5386" width="17" customWidth="1"/>
    <col min="5387" max="5387" width="7.140625" customWidth="1"/>
    <col min="5388" max="5388" width="11.85546875" customWidth="1"/>
    <col min="5389" max="5389" width="9.7109375" customWidth="1"/>
    <col min="5390" max="5390" width="7" customWidth="1"/>
    <col min="5391" max="5391" width="10.5703125" customWidth="1"/>
    <col min="5392" max="5392" width="12.28515625" bestFit="1" customWidth="1"/>
    <col min="5637" max="5637" width="25.85546875" customWidth="1"/>
    <col min="5638" max="5638" width="18" customWidth="1"/>
    <col min="5639" max="5639" width="9" customWidth="1"/>
    <col min="5640" max="5640" width="15.7109375" customWidth="1"/>
    <col min="5641" max="5641" width="12.7109375" customWidth="1"/>
    <col min="5642" max="5642" width="17" customWidth="1"/>
    <col min="5643" max="5643" width="7.140625" customWidth="1"/>
    <col min="5644" max="5644" width="11.85546875" customWidth="1"/>
    <col min="5645" max="5645" width="9.7109375" customWidth="1"/>
    <col min="5646" max="5646" width="7" customWidth="1"/>
    <col min="5647" max="5647" width="10.5703125" customWidth="1"/>
    <col min="5648" max="5648" width="12.28515625" bestFit="1" customWidth="1"/>
    <col min="5893" max="5893" width="25.85546875" customWidth="1"/>
    <col min="5894" max="5894" width="18" customWidth="1"/>
    <col min="5895" max="5895" width="9" customWidth="1"/>
    <col min="5896" max="5896" width="15.7109375" customWidth="1"/>
    <col min="5897" max="5897" width="12.7109375" customWidth="1"/>
    <col min="5898" max="5898" width="17" customWidth="1"/>
    <col min="5899" max="5899" width="7.140625" customWidth="1"/>
    <col min="5900" max="5900" width="11.85546875" customWidth="1"/>
    <col min="5901" max="5901" width="9.7109375" customWidth="1"/>
    <col min="5902" max="5902" width="7" customWidth="1"/>
    <col min="5903" max="5903" width="10.5703125" customWidth="1"/>
    <col min="5904" max="5904" width="12.28515625" bestFit="1" customWidth="1"/>
    <col min="6149" max="6149" width="25.85546875" customWidth="1"/>
    <col min="6150" max="6150" width="18" customWidth="1"/>
    <col min="6151" max="6151" width="9" customWidth="1"/>
    <col min="6152" max="6152" width="15.7109375" customWidth="1"/>
    <col min="6153" max="6153" width="12.7109375" customWidth="1"/>
    <col min="6154" max="6154" width="17" customWidth="1"/>
    <col min="6155" max="6155" width="7.140625" customWidth="1"/>
    <col min="6156" max="6156" width="11.85546875" customWidth="1"/>
    <col min="6157" max="6157" width="9.7109375" customWidth="1"/>
    <col min="6158" max="6158" width="7" customWidth="1"/>
    <col min="6159" max="6159" width="10.5703125" customWidth="1"/>
    <col min="6160" max="6160" width="12.28515625" bestFit="1" customWidth="1"/>
    <col min="6405" max="6405" width="25.85546875" customWidth="1"/>
    <col min="6406" max="6406" width="18" customWidth="1"/>
    <col min="6407" max="6407" width="9" customWidth="1"/>
    <col min="6408" max="6408" width="15.7109375" customWidth="1"/>
    <col min="6409" max="6409" width="12.7109375" customWidth="1"/>
    <col min="6410" max="6410" width="17" customWidth="1"/>
    <col min="6411" max="6411" width="7.140625" customWidth="1"/>
    <col min="6412" max="6412" width="11.85546875" customWidth="1"/>
    <col min="6413" max="6413" width="9.7109375" customWidth="1"/>
    <col min="6414" max="6414" width="7" customWidth="1"/>
    <col min="6415" max="6415" width="10.5703125" customWidth="1"/>
    <col min="6416" max="6416" width="12.28515625" bestFit="1" customWidth="1"/>
    <col min="6661" max="6661" width="25.85546875" customWidth="1"/>
    <col min="6662" max="6662" width="18" customWidth="1"/>
    <col min="6663" max="6663" width="9" customWidth="1"/>
    <col min="6664" max="6664" width="15.7109375" customWidth="1"/>
    <col min="6665" max="6665" width="12.7109375" customWidth="1"/>
    <col min="6666" max="6666" width="17" customWidth="1"/>
    <col min="6667" max="6667" width="7.140625" customWidth="1"/>
    <col min="6668" max="6668" width="11.85546875" customWidth="1"/>
    <col min="6669" max="6669" width="9.7109375" customWidth="1"/>
    <col min="6670" max="6670" width="7" customWidth="1"/>
    <col min="6671" max="6671" width="10.5703125" customWidth="1"/>
    <col min="6672" max="6672" width="12.28515625" bestFit="1" customWidth="1"/>
    <col min="6917" max="6917" width="25.85546875" customWidth="1"/>
    <col min="6918" max="6918" width="18" customWidth="1"/>
    <col min="6919" max="6919" width="9" customWidth="1"/>
    <col min="6920" max="6920" width="15.7109375" customWidth="1"/>
    <col min="6921" max="6921" width="12.7109375" customWidth="1"/>
    <col min="6922" max="6922" width="17" customWidth="1"/>
    <col min="6923" max="6923" width="7.140625" customWidth="1"/>
    <col min="6924" max="6924" width="11.85546875" customWidth="1"/>
    <col min="6925" max="6925" width="9.7109375" customWidth="1"/>
    <col min="6926" max="6926" width="7" customWidth="1"/>
    <col min="6927" max="6927" width="10.5703125" customWidth="1"/>
    <col min="6928" max="6928" width="12.28515625" bestFit="1" customWidth="1"/>
    <col min="7173" max="7173" width="25.85546875" customWidth="1"/>
    <col min="7174" max="7174" width="18" customWidth="1"/>
    <col min="7175" max="7175" width="9" customWidth="1"/>
    <col min="7176" max="7176" width="15.7109375" customWidth="1"/>
    <col min="7177" max="7177" width="12.7109375" customWidth="1"/>
    <col min="7178" max="7178" width="17" customWidth="1"/>
    <col min="7179" max="7179" width="7.140625" customWidth="1"/>
    <col min="7180" max="7180" width="11.85546875" customWidth="1"/>
    <col min="7181" max="7181" width="9.7109375" customWidth="1"/>
    <col min="7182" max="7182" width="7" customWidth="1"/>
    <col min="7183" max="7183" width="10.5703125" customWidth="1"/>
    <col min="7184" max="7184" width="12.28515625" bestFit="1" customWidth="1"/>
    <col min="7429" max="7429" width="25.85546875" customWidth="1"/>
    <col min="7430" max="7430" width="18" customWidth="1"/>
    <col min="7431" max="7431" width="9" customWidth="1"/>
    <col min="7432" max="7432" width="15.7109375" customWidth="1"/>
    <col min="7433" max="7433" width="12.7109375" customWidth="1"/>
    <col min="7434" max="7434" width="17" customWidth="1"/>
    <col min="7435" max="7435" width="7.140625" customWidth="1"/>
    <col min="7436" max="7436" width="11.85546875" customWidth="1"/>
    <col min="7437" max="7437" width="9.7109375" customWidth="1"/>
    <col min="7438" max="7438" width="7" customWidth="1"/>
    <col min="7439" max="7439" width="10.5703125" customWidth="1"/>
    <col min="7440" max="7440" width="12.28515625" bestFit="1" customWidth="1"/>
    <col min="7685" max="7685" width="25.85546875" customWidth="1"/>
    <col min="7686" max="7686" width="18" customWidth="1"/>
    <col min="7687" max="7687" width="9" customWidth="1"/>
    <col min="7688" max="7688" width="15.7109375" customWidth="1"/>
    <col min="7689" max="7689" width="12.7109375" customWidth="1"/>
    <col min="7690" max="7690" width="17" customWidth="1"/>
    <col min="7691" max="7691" width="7.140625" customWidth="1"/>
    <col min="7692" max="7692" width="11.85546875" customWidth="1"/>
    <col min="7693" max="7693" width="9.7109375" customWidth="1"/>
    <col min="7694" max="7694" width="7" customWidth="1"/>
    <col min="7695" max="7695" width="10.5703125" customWidth="1"/>
    <col min="7696" max="7696" width="12.28515625" bestFit="1" customWidth="1"/>
    <col min="7941" max="7941" width="25.85546875" customWidth="1"/>
    <col min="7942" max="7942" width="18" customWidth="1"/>
    <col min="7943" max="7943" width="9" customWidth="1"/>
    <col min="7944" max="7944" width="15.7109375" customWidth="1"/>
    <col min="7945" max="7945" width="12.7109375" customWidth="1"/>
    <col min="7946" max="7946" width="17" customWidth="1"/>
    <col min="7947" max="7947" width="7.140625" customWidth="1"/>
    <col min="7948" max="7948" width="11.85546875" customWidth="1"/>
    <col min="7949" max="7949" width="9.7109375" customWidth="1"/>
    <col min="7950" max="7950" width="7" customWidth="1"/>
    <col min="7951" max="7951" width="10.5703125" customWidth="1"/>
    <col min="7952" max="7952" width="12.28515625" bestFit="1" customWidth="1"/>
    <col min="8197" max="8197" width="25.85546875" customWidth="1"/>
    <col min="8198" max="8198" width="18" customWidth="1"/>
    <col min="8199" max="8199" width="9" customWidth="1"/>
    <col min="8200" max="8200" width="15.7109375" customWidth="1"/>
    <col min="8201" max="8201" width="12.7109375" customWidth="1"/>
    <col min="8202" max="8202" width="17" customWidth="1"/>
    <col min="8203" max="8203" width="7.140625" customWidth="1"/>
    <col min="8204" max="8204" width="11.85546875" customWidth="1"/>
    <col min="8205" max="8205" width="9.7109375" customWidth="1"/>
    <col min="8206" max="8206" width="7" customWidth="1"/>
    <col min="8207" max="8207" width="10.5703125" customWidth="1"/>
    <col min="8208" max="8208" width="12.28515625" bestFit="1" customWidth="1"/>
    <col min="8453" max="8453" width="25.85546875" customWidth="1"/>
    <col min="8454" max="8454" width="18" customWidth="1"/>
    <col min="8455" max="8455" width="9" customWidth="1"/>
    <col min="8456" max="8456" width="15.7109375" customWidth="1"/>
    <col min="8457" max="8457" width="12.7109375" customWidth="1"/>
    <col min="8458" max="8458" width="17" customWidth="1"/>
    <col min="8459" max="8459" width="7.140625" customWidth="1"/>
    <col min="8460" max="8460" width="11.85546875" customWidth="1"/>
    <col min="8461" max="8461" width="9.7109375" customWidth="1"/>
    <col min="8462" max="8462" width="7" customWidth="1"/>
    <col min="8463" max="8463" width="10.5703125" customWidth="1"/>
    <col min="8464" max="8464" width="12.28515625" bestFit="1" customWidth="1"/>
    <col min="8709" max="8709" width="25.85546875" customWidth="1"/>
    <col min="8710" max="8710" width="18" customWidth="1"/>
    <col min="8711" max="8711" width="9" customWidth="1"/>
    <col min="8712" max="8712" width="15.7109375" customWidth="1"/>
    <col min="8713" max="8713" width="12.7109375" customWidth="1"/>
    <col min="8714" max="8714" width="17" customWidth="1"/>
    <col min="8715" max="8715" width="7.140625" customWidth="1"/>
    <col min="8716" max="8716" width="11.85546875" customWidth="1"/>
    <col min="8717" max="8717" width="9.7109375" customWidth="1"/>
    <col min="8718" max="8718" width="7" customWidth="1"/>
    <col min="8719" max="8719" width="10.5703125" customWidth="1"/>
    <col min="8720" max="8720" width="12.28515625" bestFit="1" customWidth="1"/>
    <col min="8965" max="8965" width="25.85546875" customWidth="1"/>
    <col min="8966" max="8966" width="18" customWidth="1"/>
    <col min="8967" max="8967" width="9" customWidth="1"/>
    <col min="8968" max="8968" width="15.7109375" customWidth="1"/>
    <col min="8969" max="8969" width="12.7109375" customWidth="1"/>
    <col min="8970" max="8970" width="17" customWidth="1"/>
    <col min="8971" max="8971" width="7.140625" customWidth="1"/>
    <col min="8972" max="8972" width="11.85546875" customWidth="1"/>
    <col min="8973" max="8973" width="9.7109375" customWidth="1"/>
    <col min="8974" max="8974" width="7" customWidth="1"/>
    <col min="8975" max="8975" width="10.5703125" customWidth="1"/>
    <col min="8976" max="8976" width="12.28515625" bestFit="1" customWidth="1"/>
    <col min="9221" max="9221" width="25.85546875" customWidth="1"/>
    <col min="9222" max="9222" width="18" customWidth="1"/>
    <col min="9223" max="9223" width="9" customWidth="1"/>
    <col min="9224" max="9224" width="15.7109375" customWidth="1"/>
    <col min="9225" max="9225" width="12.7109375" customWidth="1"/>
    <col min="9226" max="9226" width="17" customWidth="1"/>
    <col min="9227" max="9227" width="7.140625" customWidth="1"/>
    <col min="9228" max="9228" width="11.85546875" customWidth="1"/>
    <col min="9229" max="9229" width="9.7109375" customWidth="1"/>
    <col min="9230" max="9230" width="7" customWidth="1"/>
    <col min="9231" max="9231" width="10.5703125" customWidth="1"/>
    <col min="9232" max="9232" width="12.28515625" bestFit="1" customWidth="1"/>
    <col min="9477" max="9477" width="25.85546875" customWidth="1"/>
    <col min="9478" max="9478" width="18" customWidth="1"/>
    <col min="9479" max="9479" width="9" customWidth="1"/>
    <col min="9480" max="9480" width="15.7109375" customWidth="1"/>
    <col min="9481" max="9481" width="12.7109375" customWidth="1"/>
    <col min="9482" max="9482" width="17" customWidth="1"/>
    <col min="9483" max="9483" width="7.140625" customWidth="1"/>
    <col min="9484" max="9484" width="11.85546875" customWidth="1"/>
    <col min="9485" max="9485" width="9.7109375" customWidth="1"/>
    <col min="9486" max="9486" width="7" customWidth="1"/>
    <col min="9487" max="9487" width="10.5703125" customWidth="1"/>
    <col min="9488" max="9488" width="12.28515625" bestFit="1" customWidth="1"/>
    <col min="9733" max="9733" width="25.85546875" customWidth="1"/>
    <col min="9734" max="9734" width="18" customWidth="1"/>
    <col min="9735" max="9735" width="9" customWidth="1"/>
    <col min="9736" max="9736" width="15.7109375" customWidth="1"/>
    <col min="9737" max="9737" width="12.7109375" customWidth="1"/>
    <col min="9738" max="9738" width="17" customWidth="1"/>
    <col min="9739" max="9739" width="7.140625" customWidth="1"/>
    <col min="9740" max="9740" width="11.85546875" customWidth="1"/>
    <col min="9741" max="9741" width="9.7109375" customWidth="1"/>
    <col min="9742" max="9742" width="7" customWidth="1"/>
    <col min="9743" max="9743" width="10.5703125" customWidth="1"/>
    <col min="9744" max="9744" width="12.28515625" bestFit="1" customWidth="1"/>
    <col min="9989" max="9989" width="25.85546875" customWidth="1"/>
    <col min="9990" max="9990" width="18" customWidth="1"/>
    <col min="9991" max="9991" width="9" customWidth="1"/>
    <col min="9992" max="9992" width="15.7109375" customWidth="1"/>
    <col min="9993" max="9993" width="12.7109375" customWidth="1"/>
    <col min="9994" max="9994" width="17" customWidth="1"/>
    <col min="9995" max="9995" width="7.140625" customWidth="1"/>
    <col min="9996" max="9996" width="11.85546875" customWidth="1"/>
    <col min="9997" max="9997" width="9.7109375" customWidth="1"/>
    <col min="9998" max="9998" width="7" customWidth="1"/>
    <col min="9999" max="9999" width="10.5703125" customWidth="1"/>
    <col min="10000" max="10000" width="12.28515625" bestFit="1" customWidth="1"/>
    <col min="10245" max="10245" width="25.85546875" customWidth="1"/>
    <col min="10246" max="10246" width="18" customWidth="1"/>
    <col min="10247" max="10247" width="9" customWidth="1"/>
    <col min="10248" max="10248" width="15.7109375" customWidth="1"/>
    <col min="10249" max="10249" width="12.7109375" customWidth="1"/>
    <col min="10250" max="10250" width="17" customWidth="1"/>
    <col min="10251" max="10251" width="7.140625" customWidth="1"/>
    <col min="10252" max="10252" width="11.85546875" customWidth="1"/>
    <col min="10253" max="10253" width="9.7109375" customWidth="1"/>
    <col min="10254" max="10254" width="7" customWidth="1"/>
    <col min="10255" max="10255" width="10.5703125" customWidth="1"/>
    <col min="10256" max="10256" width="12.28515625" bestFit="1" customWidth="1"/>
    <col min="10501" max="10501" width="25.85546875" customWidth="1"/>
    <col min="10502" max="10502" width="18" customWidth="1"/>
    <col min="10503" max="10503" width="9" customWidth="1"/>
    <col min="10504" max="10504" width="15.7109375" customWidth="1"/>
    <col min="10505" max="10505" width="12.7109375" customWidth="1"/>
    <col min="10506" max="10506" width="17" customWidth="1"/>
    <col min="10507" max="10507" width="7.140625" customWidth="1"/>
    <col min="10508" max="10508" width="11.85546875" customWidth="1"/>
    <col min="10509" max="10509" width="9.7109375" customWidth="1"/>
    <col min="10510" max="10510" width="7" customWidth="1"/>
    <col min="10511" max="10511" width="10.5703125" customWidth="1"/>
    <col min="10512" max="10512" width="12.28515625" bestFit="1" customWidth="1"/>
    <col min="10757" max="10757" width="25.85546875" customWidth="1"/>
    <col min="10758" max="10758" width="18" customWidth="1"/>
    <col min="10759" max="10759" width="9" customWidth="1"/>
    <col min="10760" max="10760" width="15.7109375" customWidth="1"/>
    <col min="10761" max="10761" width="12.7109375" customWidth="1"/>
    <col min="10762" max="10762" width="17" customWidth="1"/>
    <col min="10763" max="10763" width="7.140625" customWidth="1"/>
    <col min="10764" max="10764" width="11.85546875" customWidth="1"/>
    <col min="10765" max="10765" width="9.7109375" customWidth="1"/>
    <col min="10766" max="10766" width="7" customWidth="1"/>
    <col min="10767" max="10767" width="10.5703125" customWidth="1"/>
    <col min="10768" max="10768" width="12.28515625" bestFit="1" customWidth="1"/>
    <col min="11013" max="11013" width="25.85546875" customWidth="1"/>
    <col min="11014" max="11014" width="18" customWidth="1"/>
    <col min="11015" max="11015" width="9" customWidth="1"/>
    <col min="11016" max="11016" width="15.7109375" customWidth="1"/>
    <col min="11017" max="11017" width="12.7109375" customWidth="1"/>
    <col min="11018" max="11018" width="17" customWidth="1"/>
    <col min="11019" max="11019" width="7.140625" customWidth="1"/>
    <col min="11020" max="11020" width="11.85546875" customWidth="1"/>
    <col min="11021" max="11021" width="9.7109375" customWidth="1"/>
    <col min="11022" max="11022" width="7" customWidth="1"/>
    <col min="11023" max="11023" width="10.5703125" customWidth="1"/>
    <col min="11024" max="11024" width="12.28515625" bestFit="1" customWidth="1"/>
    <col min="11269" max="11269" width="25.85546875" customWidth="1"/>
    <col min="11270" max="11270" width="18" customWidth="1"/>
    <col min="11271" max="11271" width="9" customWidth="1"/>
    <col min="11272" max="11272" width="15.7109375" customWidth="1"/>
    <col min="11273" max="11273" width="12.7109375" customWidth="1"/>
    <col min="11274" max="11274" width="17" customWidth="1"/>
    <col min="11275" max="11275" width="7.140625" customWidth="1"/>
    <col min="11276" max="11276" width="11.85546875" customWidth="1"/>
    <col min="11277" max="11277" width="9.7109375" customWidth="1"/>
    <col min="11278" max="11278" width="7" customWidth="1"/>
    <col min="11279" max="11279" width="10.5703125" customWidth="1"/>
    <col min="11280" max="11280" width="12.28515625" bestFit="1" customWidth="1"/>
    <col min="11525" max="11525" width="25.85546875" customWidth="1"/>
    <col min="11526" max="11526" width="18" customWidth="1"/>
    <col min="11527" max="11527" width="9" customWidth="1"/>
    <col min="11528" max="11528" width="15.7109375" customWidth="1"/>
    <col min="11529" max="11529" width="12.7109375" customWidth="1"/>
    <col min="11530" max="11530" width="17" customWidth="1"/>
    <col min="11531" max="11531" width="7.140625" customWidth="1"/>
    <col min="11532" max="11532" width="11.85546875" customWidth="1"/>
    <col min="11533" max="11533" width="9.7109375" customWidth="1"/>
    <col min="11534" max="11534" width="7" customWidth="1"/>
    <col min="11535" max="11535" width="10.5703125" customWidth="1"/>
    <col min="11536" max="11536" width="12.28515625" bestFit="1" customWidth="1"/>
    <col min="11781" max="11781" width="25.85546875" customWidth="1"/>
    <col min="11782" max="11782" width="18" customWidth="1"/>
    <col min="11783" max="11783" width="9" customWidth="1"/>
    <col min="11784" max="11784" width="15.7109375" customWidth="1"/>
    <col min="11785" max="11785" width="12.7109375" customWidth="1"/>
    <col min="11786" max="11786" width="17" customWidth="1"/>
    <col min="11787" max="11787" width="7.140625" customWidth="1"/>
    <col min="11788" max="11788" width="11.85546875" customWidth="1"/>
    <col min="11789" max="11789" width="9.7109375" customWidth="1"/>
    <col min="11790" max="11790" width="7" customWidth="1"/>
    <col min="11791" max="11791" width="10.5703125" customWidth="1"/>
    <col min="11792" max="11792" width="12.28515625" bestFit="1" customWidth="1"/>
    <col min="12037" max="12037" width="25.85546875" customWidth="1"/>
    <col min="12038" max="12038" width="18" customWidth="1"/>
    <col min="12039" max="12039" width="9" customWidth="1"/>
    <col min="12040" max="12040" width="15.7109375" customWidth="1"/>
    <col min="12041" max="12041" width="12.7109375" customWidth="1"/>
    <col min="12042" max="12042" width="17" customWidth="1"/>
    <col min="12043" max="12043" width="7.140625" customWidth="1"/>
    <col min="12044" max="12044" width="11.85546875" customWidth="1"/>
    <col min="12045" max="12045" width="9.7109375" customWidth="1"/>
    <col min="12046" max="12046" width="7" customWidth="1"/>
    <col min="12047" max="12047" width="10.5703125" customWidth="1"/>
    <col min="12048" max="12048" width="12.28515625" bestFit="1" customWidth="1"/>
    <col min="12293" max="12293" width="25.85546875" customWidth="1"/>
    <col min="12294" max="12294" width="18" customWidth="1"/>
    <col min="12295" max="12295" width="9" customWidth="1"/>
    <col min="12296" max="12296" width="15.7109375" customWidth="1"/>
    <col min="12297" max="12297" width="12.7109375" customWidth="1"/>
    <col min="12298" max="12298" width="17" customWidth="1"/>
    <col min="12299" max="12299" width="7.140625" customWidth="1"/>
    <col min="12300" max="12300" width="11.85546875" customWidth="1"/>
    <col min="12301" max="12301" width="9.7109375" customWidth="1"/>
    <col min="12302" max="12302" width="7" customWidth="1"/>
    <col min="12303" max="12303" width="10.5703125" customWidth="1"/>
    <col min="12304" max="12304" width="12.28515625" bestFit="1" customWidth="1"/>
    <col min="12549" max="12549" width="25.85546875" customWidth="1"/>
    <col min="12550" max="12550" width="18" customWidth="1"/>
    <col min="12551" max="12551" width="9" customWidth="1"/>
    <col min="12552" max="12552" width="15.7109375" customWidth="1"/>
    <col min="12553" max="12553" width="12.7109375" customWidth="1"/>
    <col min="12554" max="12554" width="17" customWidth="1"/>
    <col min="12555" max="12555" width="7.140625" customWidth="1"/>
    <col min="12556" max="12556" width="11.85546875" customWidth="1"/>
    <col min="12557" max="12557" width="9.7109375" customWidth="1"/>
    <col min="12558" max="12558" width="7" customWidth="1"/>
    <col min="12559" max="12559" width="10.5703125" customWidth="1"/>
    <col min="12560" max="12560" width="12.28515625" bestFit="1" customWidth="1"/>
    <col min="12805" max="12805" width="25.85546875" customWidth="1"/>
    <col min="12806" max="12806" width="18" customWidth="1"/>
    <col min="12807" max="12807" width="9" customWidth="1"/>
    <col min="12808" max="12808" width="15.7109375" customWidth="1"/>
    <col min="12809" max="12809" width="12.7109375" customWidth="1"/>
    <col min="12810" max="12810" width="17" customWidth="1"/>
    <col min="12811" max="12811" width="7.140625" customWidth="1"/>
    <col min="12812" max="12812" width="11.85546875" customWidth="1"/>
    <col min="12813" max="12813" width="9.7109375" customWidth="1"/>
    <col min="12814" max="12814" width="7" customWidth="1"/>
    <col min="12815" max="12815" width="10.5703125" customWidth="1"/>
    <col min="12816" max="12816" width="12.28515625" bestFit="1" customWidth="1"/>
    <col min="13061" max="13061" width="25.85546875" customWidth="1"/>
    <col min="13062" max="13062" width="18" customWidth="1"/>
    <col min="13063" max="13063" width="9" customWidth="1"/>
    <col min="13064" max="13064" width="15.7109375" customWidth="1"/>
    <col min="13065" max="13065" width="12.7109375" customWidth="1"/>
    <col min="13066" max="13066" width="17" customWidth="1"/>
    <col min="13067" max="13067" width="7.140625" customWidth="1"/>
    <col min="13068" max="13068" width="11.85546875" customWidth="1"/>
    <col min="13069" max="13069" width="9.7109375" customWidth="1"/>
    <col min="13070" max="13070" width="7" customWidth="1"/>
    <col min="13071" max="13071" width="10.5703125" customWidth="1"/>
    <col min="13072" max="13072" width="12.28515625" bestFit="1" customWidth="1"/>
    <col min="13317" max="13317" width="25.85546875" customWidth="1"/>
    <col min="13318" max="13318" width="18" customWidth="1"/>
    <col min="13319" max="13319" width="9" customWidth="1"/>
    <col min="13320" max="13320" width="15.7109375" customWidth="1"/>
    <col min="13321" max="13321" width="12.7109375" customWidth="1"/>
    <col min="13322" max="13322" width="17" customWidth="1"/>
    <col min="13323" max="13323" width="7.140625" customWidth="1"/>
    <col min="13324" max="13324" width="11.85546875" customWidth="1"/>
    <col min="13325" max="13325" width="9.7109375" customWidth="1"/>
    <col min="13326" max="13326" width="7" customWidth="1"/>
    <col min="13327" max="13327" width="10.5703125" customWidth="1"/>
    <col min="13328" max="13328" width="12.28515625" bestFit="1" customWidth="1"/>
    <col min="13573" max="13573" width="25.85546875" customWidth="1"/>
    <col min="13574" max="13574" width="18" customWidth="1"/>
    <col min="13575" max="13575" width="9" customWidth="1"/>
    <col min="13576" max="13576" width="15.7109375" customWidth="1"/>
    <col min="13577" max="13577" width="12.7109375" customWidth="1"/>
    <col min="13578" max="13578" width="17" customWidth="1"/>
    <col min="13579" max="13579" width="7.140625" customWidth="1"/>
    <col min="13580" max="13580" width="11.85546875" customWidth="1"/>
    <col min="13581" max="13581" width="9.7109375" customWidth="1"/>
    <col min="13582" max="13582" width="7" customWidth="1"/>
    <col min="13583" max="13583" width="10.5703125" customWidth="1"/>
    <col min="13584" max="13584" width="12.28515625" bestFit="1" customWidth="1"/>
    <col min="13829" max="13829" width="25.85546875" customWidth="1"/>
    <col min="13830" max="13830" width="18" customWidth="1"/>
    <col min="13831" max="13831" width="9" customWidth="1"/>
    <col min="13832" max="13832" width="15.7109375" customWidth="1"/>
    <col min="13833" max="13833" width="12.7109375" customWidth="1"/>
    <col min="13834" max="13834" width="17" customWidth="1"/>
    <col min="13835" max="13835" width="7.140625" customWidth="1"/>
    <col min="13836" max="13836" width="11.85546875" customWidth="1"/>
    <col min="13837" max="13837" width="9.7109375" customWidth="1"/>
    <col min="13838" max="13838" width="7" customWidth="1"/>
    <col min="13839" max="13839" width="10.5703125" customWidth="1"/>
    <col min="13840" max="13840" width="12.28515625" bestFit="1" customWidth="1"/>
    <col min="14085" max="14085" width="25.85546875" customWidth="1"/>
    <col min="14086" max="14086" width="18" customWidth="1"/>
    <col min="14087" max="14087" width="9" customWidth="1"/>
    <col min="14088" max="14088" width="15.7109375" customWidth="1"/>
    <col min="14089" max="14089" width="12.7109375" customWidth="1"/>
    <col min="14090" max="14090" width="17" customWidth="1"/>
    <col min="14091" max="14091" width="7.140625" customWidth="1"/>
    <col min="14092" max="14092" width="11.85546875" customWidth="1"/>
    <col min="14093" max="14093" width="9.7109375" customWidth="1"/>
    <col min="14094" max="14094" width="7" customWidth="1"/>
    <col min="14095" max="14095" width="10.5703125" customWidth="1"/>
    <col min="14096" max="14096" width="12.28515625" bestFit="1" customWidth="1"/>
    <col min="14341" max="14341" width="25.85546875" customWidth="1"/>
    <col min="14342" max="14342" width="18" customWidth="1"/>
    <col min="14343" max="14343" width="9" customWidth="1"/>
    <col min="14344" max="14344" width="15.7109375" customWidth="1"/>
    <col min="14345" max="14345" width="12.7109375" customWidth="1"/>
    <col min="14346" max="14346" width="17" customWidth="1"/>
    <col min="14347" max="14347" width="7.140625" customWidth="1"/>
    <col min="14348" max="14348" width="11.85546875" customWidth="1"/>
    <col min="14349" max="14349" width="9.7109375" customWidth="1"/>
    <col min="14350" max="14350" width="7" customWidth="1"/>
    <col min="14351" max="14351" width="10.5703125" customWidth="1"/>
    <col min="14352" max="14352" width="12.28515625" bestFit="1" customWidth="1"/>
    <col min="14597" max="14597" width="25.85546875" customWidth="1"/>
    <col min="14598" max="14598" width="18" customWidth="1"/>
    <col min="14599" max="14599" width="9" customWidth="1"/>
    <col min="14600" max="14600" width="15.7109375" customWidth="1"/>
    <col min="14601" max="14601" width="12.7109375" customWidth="1"/>
    <col min="14602" max="14602" width="17" customWidth="1"/>
    <col min="14603" max="14603" width="7.140625" customWidth="1"/>
    <col min="14604" max="14604" width="11.85546875" customWidth="1"/>
    <col min="14605" max="14605" width="9.7109375" customWidth="1"/>
    <col min="14606" max="14606" width="7" customWidth="1"/>
    <col min="14607" max="14607" width="10.5703125" customWidth="1"/>
    <col min="14608" max="14608" width="12.28515625" bestFit="1" customWidth="1"/>
    <col min="14853" max="14853" width="25.85546875" customWidth="1"/>
    <col min="14854" max="14854" width="18" customWidth="1"/>
    <col min="14855" max="14855" width="9" customWidth="1"/>
    <col min="14856" max="14856" width="15.7109375" customWidth="1"/>
    <col min="14857" max="14857" width="12.7109375" customWidth="1"/>
    <col min="14858" max="14858" width="17" customWidth="1"/>
    <col min="14859" max="14859" width="7.140625" customWidth="1"/>
    <col min="14860" max="14860" width="11.85546875" customWidth="1"/>
    <col min="14861" max="14861" width="9.7109375" customWidth="1"/>
    <col min="14862" max="14862" width="7" customWidth="1"/>
    <col min="14863" max="14863" width="10.5703125" customWidth="1"/>
    <col min="14864" max="14864" width="12.28515625" bestFit="1" customWidth="1"/>
    <col min="15109" max="15109" width="25.85546875" customWidth="1"/>
    <col min="15110" max="15110" width="18" customWidth="1"/>
    <col min="15111" max="15111" width="9" customWidth="1"/>
    <col min="15112" max="15112" width="15.7109375" customWidth="1"/>
    <col min="15113" max="15113" width="12.7109375" customWidth="1"/>
    <col min="15114" max="15114" width="17" customWidth="1"/>
    <col min="15115" max="15115" width="7.140625" customWidth="1"/>
    <col min="15116" max="15116" width="11.85546875" customWidth="1"/>
    <col min="15117" max="15117" width="9.7109375" customWidth="1"/>
    <col min="15118" max="15118" width="7" customWidth="1"/>
    <col min="15119" max="15119" width="10.5703125" customWidth="1"/>
    <col min="15120" max="15120" width="12.28515625" bestFit="1" customWidth="1"/>
    <col min="15365" max="15365" width="25.85546875" customWidth="1"/>
    <col min="15366" max="15366" width="18" customWidth="1"/>
    <col min="15367" max="15367" width="9" customWidth="1"/>
    <col min="15368" max="15368" width="15.7109375" customWidth="1"/>
    <col min="15369" max="15369" width="12.7109375" customWidth="1"/>
    <col min="15370" max="15370" width="17" customWidth="1"/>
    <col min="15371" max="15371" width="7.140625" customWidth="1"/>
    <col min="15372" max="15372" width="11.85546875" customWidth="1"/>
    <col min="15373" max="15373" width="9.7109375" customWidth="1"/>
    <col min="15374" max="15374" width="7" customWidth="1"/>
    <col min="15375" max="15375" width="10.5703125" customWidth="1"/>
    <col min="15376" max="15376" width="12.28515625" bestFit="1" customWidth="1"/>
    <col min="15621" max="15621" width="25.85546875" customWidth="1"/>
    <col min="15622" max="15622" width="18" customWidth="1"/>
    <col min="15623" max="15623" width="9" customWidth="1"/>
    <col min="15624" max="15624" width="15.7109375" customWidth="1"/>
    <col min="15625" max="15625" width="12.7109375" customWidth="1"/>
    <col min="15626" max="15626" width="17" customWidth="1"/>
    <col min="15627" max="15627" width="7.140625" customWidth="1"/>
    <col min="15628" max="15628" width="11.85546875" customWidth="1"/>
    <col min="15629" max="15629" width="9.7109375" customWidth="1"/>
    <col min="15630" max="15630" width="7" customWidth="1"/>
    <col min="15631" max="15631" width="10.5703125" customWidth="1"/>
    <col min="15632" max="15632" width="12.28515625" bestFit="1" customWidth="1"/>
    <col min="15877" max="15877" width="25.85546875" customWidth="1"/>
    <col min="15878" max="15878" width="18" customWidth="1"/>
    <col min="15879" max="15879" width="9" customWidth="1"/>
    <col min="15880" max="15880" width="15.7109375" customWidth="1"/>
    <col min="15881" max="15881" width="12.7109375" customWidth="1"/>
    <col min="15882" max="15882" width="17" customWidth="1"/>
    <col min="15883" max="15883" width="7.140625" customWidth="1"/>
    <col min="15884" max="15884" width="11.85546875" customWidth="1"/>
    <col min="15885" max="15885" width="9.7109375" customWidth="1"/>
    <col min="15886" max="15886" width="7" customWidth="1"/>
    <col min="15887" max="15887" width="10.5703125" customWidth="1"/>
    <col min="15888" max="15888" width="12.28515625" bestFit="1" customWidth="1"/>
    <col min="16133" max="16133" width="25.85546875" customWidth="1"/>
    <col min="16134" max="16134" width="18" customWidth="1"/>
    <col min="16135" max="16135" width="9" customWidth="1"/>
    <col min="16136" max="16136" width="15.7109375" customWidth="1"/>
    <col min="16137" max="16137" width="12.7109375" customWidth="1"/>
    <col min="16138" max="16138" width="17" customWidth="1"/>
    <col min="16139" max="16139" width="7.140625" customWidth="1"/>
    <col min="16140" max="16140" width="11.85546875" customWidth="1"/>
    <col min="16141" max="16141" width="9.7109375" customWidth="1"/>
    <col min="16142" max="16142" width="7" customWidth="1"/>
    <col min="16143" max="16143" width="10.5703125" customWidth="1"/>
    <col min="16144" max="16144" width="12.28515625" bestFit="1" customWidth="1"/>
  </cols>
  <sheetData>
    <row r="2" spans="1:22" ht="26.25" x14ac:dyDescent="0.4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4" spans="1:22" x14ac:dyDescent="0.25">
      <c r="A4" s="1" t="s">
        <v>50</v>
      </c>
    </row>
    <row r="6" spans="1:22" x14ac:dyDescent="0.25">
      <c r="A6" s="4" t="s">
        <v>1</v>
      </c>
      <c r="B6" s="4" t="s">
        <v>2</v>
      </c>
    </row>
    <row r="7" spans="1:22" x14ac:dyDescent="0.25">
      <c r="A7" s="8" t="s">
        <v>3</v>
      </c>
      <c r="B7" s="6">
        <v>2193745.29</v>
      </c>
      <c r="C7" s="1"/>
      <c r="D7" s="1"/>
      <c r="F7" s="9"/>
      <c r="H7" s="1"/>
      <c r="I7" s="1"/>
      <c r="J7" s="1"/>
      <c r="K7" s="1"/>
      <c r="L7" s="76"/>
    </row>
    <row r="10" spans="1:22" x14ac:dyDescent="0.25">
      <c r="A10" s="1" t="s">
        <v>4</v>
      </c>
    </row>
    <row r="12" spans="1:22" s="3" customFormat="1" x14ac:dyDescent="0.25">
      <c r="A12" s="10" t="s">
        <v>5</v>
      </c>
      <c r="B12" s="10" t="s">
        <v>6</v>
      </c>
      <c r="C12" s="10" t="s">
        <v>7</v>
      </c>
      <c r="D12" s="10" t="s">
        <v>8</v>
      </c>
      <c r="E12" s="11"/>
      <c r="G12" s="106"/>
      <c r="L12" s="106"/>
      <c r="P12" s="106"/>
      <c r="T12" s="106"/>
      <c r="U12" s="106"/>
      <c r="V12" s="106"/>
    </row>
    <row r="13" spans="1:22" x14ac:dyDescent="0.25">
      <c r="A13" s="5" t="s">
        <v>9</v>
      </c>
      <c r="B13" s="5" t="s">
        <v>10</v>
      </c>
      <c r="C13" s="12">
        <v>40</v>
      </c>
      <c r="D13" s="63">
        <f>+$B$7*C13/100</f>
        <v>877498.11599999992</v>
      </c>
    </row>
    <row r="14" spans="1:22" x14ac:dyDescent="0.25">
      <c r="A14" s="129" t="s">
        <v>11</v>
      </c>
      <c r="B14" s="5" t="s">
        <v>12</v>
      </c>
      <c r="C14" s="12">
        <v>30</v>
      </c>
      <c r="D14" s="63">
        <f>+$B$7*C14/100</f>
        <v>658123.58700000006</v>
      </c>
    </row>
    <row r="15" spans="1:22" x14ac:dyDescent="0.25">
      <c r="A15" s="130"/>
      <c r="B15" s="8" t="s">
        <v>13</v>
      </c>
      <c r="C15" s="12">
        <v>20</v>
      </c>
      <c r="D15" s="63">
        <f>+$B$7*C15/100</f>
        <v>438749.05799999996</v>
      </c>
    </row>
    <row r="16" spans="1:22" x14ac:dyDescent="0.25">
      <c r="A16" s="130"/>
      <c r="B16" s="5" t="s">
        <v>42</v>
      </c>
      <c r="C16" s="12">
        <v>10</v>
      </c>
      <c r="D16" s="63">
        <f>+$B$7*C16/100</f>
        <v>219374.52899999998</v>
      </c>
    </row>
    <row r="17" spans="1:21" x14ac:dyDescent="0.25">
      <c r="A17" s="5" t="s">
        <v>14</v>
      </c>
      <c r="B17" s="7"/>
      <c r="C17" s="105">
        <f>SUM(C13:C16)</f>
        <v>100</v>
      </c>
      <c r="D17" s="63">
        <f>SUM(D13:D16)</f>
        <v>2193745.29</v>
      </c>
    </row>
    <row r="20" spans="1:21" x14ac:dyDescent="0.25">
      <c r="A20" s="13" t="s">
        <v>15</v>
      </c>
    </row>
    <row r="22" spans="1:21" ht="65.25" customHeight="1" x14ac:dyDescent="0.25">
      <c r="A22" s="14" t="s">
        <v>16</v>
      </c>
      <c r="B22" s="15" t="s">
        <v>17</v>
      </c>
      <c r="C22" s="15" t="s">
        <v>51</v>
      </c>
      <c r="D22" s="15" t="s">
        <v>45</v>
      </c>
      <c r="E22" s="15" t="s">
        <v>18</v>
      </c>
      <c r="F22" s="15" t="s">
        <v>7</v>
      </c>
      <c r="G22" s="107" t="s">
        <v>8</v>
      </c>
      <c r="H22" s="68" t="s">
        <v>46</v>
      </c>
      <c r="I22" s="16" t="s">
        <v>52</v>
      </c>
      <c r="J22" s="17" t="s">
        <v>18</v>
      </c>
      <c r="K22" s="18" t="s">
        <v>7</v>
      </c>
      <c r="L22" s="113" t="s">
        <v>8</v>
      </c>
      <c r="M22" s="57" t="s">
        <v>41</v>
      </c>
      <c r="N22" s="58" t="s">
        <v>18</v>
      </c>
      <c r="O22" s="59" t="s">
        <v>7</v>
      </c>
      <c r="P22" s="119" t="s">
        <v>8</v>
      </c>
      <c r="Q22" s="19" t="s">
        <v>19</v>
      </c>
      <c r="R22" s="19" t="s">
        <v>18</v>
      </c>
      <c r="S22" s="20" t="s">
        <v>7</v>
      </c>
      <c r="T22" s="121" t="s">
        <v>8</v>
      </c>
      <c r="U22" s="107" t="s">
        <v>20</v>
      </c>
    </row>
    <row r="23" spans="1:21" ht="15" customHeight="1" x14ac:dyDescent="0.25">
      <c r="A23" s="21" t="s">
        <v>21</v>
      </c>
      <c r="B23" s="22">
        <v>1901</v>
      </c>
      <c r="C23" s="66">
        <f>((B23*$F$45)+B23)</f>
        <v>2279.6792</v>
      </c>
      <c r="D23" s="65">
        <v>8.7184110824386318E-2</v>
      </c>
      <c r="E23" s="66">
        <f>IF(AND(D23&gt;=$A$52,D23&lt;=$B$52),$C$52,IF(AND(D23&gt;$A$53,D23&lt;=$B$53),$C$53,IF(AND(D23&gt;$A$54,D23&lt;=$B$54),$C$54,IF(AND(D23&gt;$A$55,D23&lt;=$B$55),$C$55,IF(D23&gt;$A$56,$C$56)))))</f>
        <v>1</v>
      </c>
      <c r="F23" s="96">
        <f>+E23*100/$E$41</f>
        <v>4.3478260869565215</v>
      </c>
      <c r="G23" s="102">
        <f>+$D$13*F23/100</f>
        <v>38152.09199999999</v>
      </c>
      <c r="H23" s="97">
        <v>8631</v>
      </c>
      <c r="I23" s="23">
        <v>15.2</v>
      </c>
      <c r="J23" s="24">
        <f>IF(AND(I23&gt;=$A$44,I23&lt;=$B$44),$C$44,IF(AND(I23&gt;$A$45,I23&lt;=$B$45),$C$45,IF(AND(I23&gt;$A$46,I23&lt;=$B$46),$C$46,IF(AND(I23&gt;$A$47,I23&lt;=$B$47),$C$47,IF(I23&gt;$A$48,$C$48)))))</f>
        <v>1</v>
      </c>
      <c r="K23" s="99">
        <f>+J23*100/$J$41</f>
        <v>3.4482758620689653</v>
      </c>
      <c r="L23" s="114">
        <f t="shared" ref="L23:L40" si="0">+$D$15*F23/100</f>
        <v>19076.045999999995</v>
      </c>
      <c r="M23" s="60">
        <v>1.03</v>
      </c>
      <c r="N23" s="61">
        <f>IF(AND(M23&gt;=$J$44,M23&lt;=$K$44),$L$44,IF(AND(M23&gt;$J$45,M23&lt;=$K$45),$L$45,IF(AND(M23&gt;$J$46,M23&lt;=$K$46),$L$46,IF(AND(M23&gt;$J$47,M23&lt;=$K$47),$L$47,IF(M23&gt;$J$48,$L$48)))))</f>
        <v>5</v>
      </c>
      <c r="O23" s="61">
        <f>+N23*100/$N$41</f>
        <v>5.617977528089888</v>
      </c>
      <c r="P23" s="120">
        <f>+$D$16*F23/100</f>
        <v>9538.0229999999974</v>
      </c>
      <c r="Q23" s="94">
        <v>67.34</v>
      </c>
      <c r="R23" s="95">
        <f>IF(AND(Q23&gt;=$J$52,Q23&lt;=$K$52),$L$52,IF(AND(Q23&gt;$J$53,Q23&lt;=$K$53),$L$53,IF(AND(Q23&gt;$J$54,Q23&lt;=$K$54),$L$54,IF(AND(Q23&gt;$J$55,Q23&lt;=$K$55),$L$55,IF(Q23&gt;$J$56,$L$56)))))</f>
        <v>5</v>
      </c>
      <c r="S23" s="101">
        <f>+R23*100/$R$41</f>
        <v>7.8125</v>
      </c>
      <c r="T23" s="104">
        <f>+$D$14*F23/100</f>
        <v>28614.069</v>
      </c>
      <c r="U23" s="6">
        <f>+SUM(G23,L23,P23,T23)</f>
        <v>95380.229999999981</v>
      </c>
    </row>
    <row r="24" spans="1:21" ht="15" customHeight="1" x14ac:dyDescent="0.25">
      <c r="A24" s="21" t="s">
        <v>22</v>
      </c>
      <c r="B24" s="22">
        <v>45370</v>
      </c>
      <c r="C24" s="66">
        <f>((B24*$F$44)+B24)</f>
        <v>52806.142999999996</v>
      </c>
      <c r="D24" s="65">
        <v>2.0195195111313873</v>
      </c>
      <c r="E24" s="66">
        <f t="shared" ref="E24:E40" si="1">IF(AND(D24&gt;=$A$52,D24&lt;=$B$52),$C$52,IF(AND(D24&gt;$A$53,D24&lt;=$B$53),$C$53,IF(AND(D24&gt;$A$54,D24&lt;=$B$54),$C$54,IF(AND(D24&gt;$A$55,D24&lt;=$B$55),$C$55,IF(D24&gt;$A$56,$C$56)))))</f>
        <v>2</v>
      </c>
      <c r="F24" s="96">
        <f t="shared" ref="F24:F40" si="2">+E24*100/$E$41</f>
        <v>8.695652173913043</v>
      </c>
      <c r="G24" s="102">
        <f t="shared" ref="G24:G40" si="3">+$D$13*F24/100</f>
        <v>76304.183999999979</v>
      </c>
      <c r="H24" s="97">
        <v>1346.8</v>
      </c>
      <c r="I24" s="23">
        <v>83.46</v>
      </c>
      <c r="J24" s="24">
        <f t="shared" ref="J24:J40" si="4">IF(AND(I24&gt;=$A$44,I24&lt;=$B$44),$C$44,IF(AND(I24&gt;$A$45,I24&lt;=$B$45),$C$45,IF(AND(I24&gt;$A$46,I24&lt;=$B$46),$C$46,IF(AND(I24&gt;$A$47,I24&lt;=$B$47),$C$47,IF(I24&gt;$A$48,$C$48)))))</f>
        <v>2</v>
      </c>
      <c r="K24" s="99">
        <f t="shared" ref="K24:K40" si="5">+J24*100/$J$41</f>
        <v>6.8965517241379306</v>
      </c>
      <c r="L24" s="114">
        <f t="shared" si="0"/>
        <v>38152.09199999999</v>
      </c>
      <c r="M24" s="60">
        <v>1.08</v>
      </c>
      <c r="N24" s="61">
        <f t="shared" ref="N24:N40" si="6">IF(AND(M24&gt;=$J$44,M24&lt;=$K$44),$L$44,IF(AND(M24&gt;$J$45,M24&lt;=$K$45),$L$45,IF(AND(M24&gt;$J$46,M24&lt;=$K$46),$L$46,IF(AND(M24&gt;$J$47,M24&lt;=$K$47),$L$47,IF(M24&gt;$J$48,$L$48)))))</f>
        <v>5</v>
      </c>
      <c r="O24" s="61">
        <f t="shared" ref="O24:O40" si="7">+N24*100/$N$41</f>
        <v>5.617977528089888</v>
      </c>
      <c r="P24" s="120">
        <f t="shared" ref="P24:P40" si="8">+$D$16*F24/100</f>
        <v>19076.045999999995</v>
      </c>
      <c r="Q24" s="94">
        <v>25.04</v>
      </c>
      <c r="R24" s="95">
        <f t="shared" ref="R24:R40" si="9">IF(AND(Q24&gt;=$J$52,Q24&lt;=$K$52),$L$52,IF(AND(Q24&gt;$J$53,Q24&lt;=$K$53),$L$53,IF(AND(Q24&gt;$J$54,Q24&lt;=$K$54),$L$54,IF(AND(Q24&gt;$J$55,Q24&lt;=$K$55),$L$55,IF(Q24&gt;$J$56,$L$56)))))</f>
        <v>3</v>
      </c>
      <c r="S24" s="101">
        <f t="shared" ref="S24:S40" si="10">+R24*100/$R$41</f>
        <v>4.6875</v>
      </c>
      <c r="T24" s="104">
        <f t="shared" ref="T24:T40" si="11">+$D$14*F24/100</f>
        <v>57228.137999999999</v>
      </c>
      <c r="U24" s="6">
        <f t="shared" ref="U24:U40" si="12">+SUM(G24,L24,P24,T24)</f>
        <v>190760.45999999996</v>
      </c>
    </row>
    <row r="25" spans="1:21" ht="15" customHeight="1" x14ac:dyDescent="0.25">
      <c r="A25" s="21" t="s">
        <v>23</v>
      </c>
      <c r="B25" s="22">
        <v>801</v>
      </c>
      <c r="C25" s="66">
        <f t="shared" ref="C25:C40" si="13">((B25*$F$45)+B25)</f>
        <v>960.55920000000003</v>
      </c>
      <c r="D25" s="65">
        <v>3.6735651115377924E-2</v>
      </c>
      <c r="E25" s="66">
        <f t="shared" si="1"/>
        <v>1</v>
      </c>
      <c r="F25" s="96">
        <f t="shared" si="2"/>
        <v>4.3478260869565215</v>
      </c>
      <c r="G25" s="102">
        <f t="shared" si="3"/>
        <v>38152.09199999999</v>
      </c>
      <c r="H25" s="97">
        <v>1227</v>
      </c>
      <c r="I25" s="23">
        <v>28.08</v>
      </c>
      <c r="J25" s="24">
        <f t="shared" si="4"/>
        <v>1</v>
      </c>
      <c r="K25" s="99">
        <f t="shared" si="5"/>
        <v>3.4482758620689653</v>
      </c>
      <c r="L25" s="114">
        <f t="shared" si="0"/>
        <v>19076.045999999995</v>
      </c>
      <c r="M25" s="60">
        <v>0.66</v>
      </c>
      <c r="N25" s="61">
        <f t="shared" si="6"/>
        <v>5</v>
      </c>
      <c r="O25" s="61">
        <f t="shared" si="7"/>
        <v>5.617977528089888</v>
      </c>
      <c r="P25" s="120">
        <f t="shared" si="8"/>
        <v>9538.0229999999974</v>
      </c>
      <c r="Q25" s="94">
        <v>66.5</v>
      </c>
      <c r="R25" s="95">
        <f t="shared" si="9"/>
        <v>5</v>
      </c>
      <c r="S25" s="101">
        <f t="shared" si="10"/>
        <v>7.8125</v>
      </c>
      <c r="T25" s="104">
        <f t="shared" si="11"/>
        <v>28614.069</v>
      </c>
      <c r="U25" s="6">
        <f t="shared" si="12"/>
        <v>95380.229999999981</v>
      </c>
    </row>
    <row r="26" spans="1:21" ht="15" customHeight="1" x14ac:dyDescent="0.25">
      <c r="A26" s="21" t="s">
        <v>24</v>
      </c>
      <c r="B26" s="22">
        <v>57679</v>
      </c>
      <c r="C26" s="66">
        <f>((B26*$F$44)+B26)</f>
        <v>67132.588099999994</v>
      </c>
      <c r="D26" s="65">
        <v>2.5674204514557477</v>
      </c>
      <c r="E26" s="66">
        <f t="shared" si="1"/>
        <v>2</v>
      </c>
      <c r="F26" s="96">
        <f t="shared" si="2"/>
        <v>8.695652173913043</v>
      </c>
      <c r="G26" s="102">
        <f t="shared" si="3"/>
        <v>76304.183999999979</v>
      </c>
      <c r="H26" s="97">
        <v>2336.3000000000002</v>
      </c>
      <c r="I26" s="23">
        <v>104.38</v>
      </c>
      <c r="J26" s="24">
        <f t="shared" si="4"/>
        <v>3</v>
      </c>
      <c r="K26" s="99">
        <f t="shared" si="5"/>
        <v>10.344827586206897</v>
      </c>
      <c r="L26" s="114">
        <f t="shared" si="0"/>
        <v>38152.09199999999</v>
      </c>
      <c r="M26" s="60">
        <v>1.49</v>
      </c>
      <c r="N26" s="61">
        <f t="shared" si="6"/>
        <v>5</v>
      </c>
      <c r="O26" s="61">
        <f t="shared" si="7"/>
        <v>5.617977528089888</v>
      </c>
      <c r="P26" s="120">
        <f t="shared" si="8"/>
        <v>19076.045999999995</v>
      </c>
      <c r="Q26" s="94">
        <v>35.61</v>
      </c>
      <c r="R26" s="95">
        <f t="shared" si="9"/>
        <v>4</v>
      </c>
      <c r="S26" s="101">
        <f t="shared" si="10"/>
        <v>6.25</v>
      </c>
      <c r="T26" s="104">
        <f t="shared" si="11"/>
        <v>57228.137999999999</v>
      </c>
      <c r="U26" s="6">
        <f t="shared" si="12"/>
        <v>190760.45999999996</v>
      </c>
    </row>
    <row r="27" spans="1:21" ht="15" customHeight="1" x14ac:dyDescent="0.25">
      <c r="A27" s="21" t="s">
        <v>25</v>
      </c>
      <c r="B27" s="22">
        <v>46646</v>
      </c>
      <c r="C27" s="66">
        <f>((B27*$F$44)+B27)</f>
        <v>54291.279399999999</v>
      </c>
      <c r="D27" s="65">
        <v>2.0763171063750203</v>
      </c>
      <c r="E27" s="66">
        <f t="shared" si="1"/>
        <v>2</v>
      </c>
      <c r="F27" s="96">
        <f t="shared" si="2"/>
        <v>8.695652173913043</v>
      </c>
      <c r="G27" s="102">
        <f t="shared" si="3"/>
        <v>76304.183999999979</v>
      </c>
      <c r="H27" s="97">
        <v>549.6</v>
      </c>
      <c r="I27" s="23">
        <v>97.45</v>
      </c>
      <c r="J27" s="24">
        <f t="shared" si="4"/>
        <v>2</v>
      </c>
      <c r="K27" s="99">
        <f t="shared" si="5"/>
        <v>6.8965517241379306</v>
      </c>
      <c r="L27" s="114">
        <f t="shared" si="0"/>
        <v>38152.09199999999</v>
      </c>
      <c r="M27" s="60">
        <v>0.95</v>
      </c>
      <c r="N27" s="61">
        <f t="shared" si="6"/>
        <v>5</v>
      </c>
      <c r="O27" s="61">
        <f t="shared" si="7"/>
        <v>5.617977528089888</v>
      </c>
      <c r="P27" s="120">
        <f t="shared" si="8"/>
        <v>19076.045999999995</v>
      </c>
      <c r="Q27" s="94">
        <v>28.52</v>
      </c>
      <c r="R27" s="95">
        <f t="shared" si="9"/>
        <v>3</v>
      </c>
      <c r="S27" s="101">
        <f t="shared" si="10"/>
        <v>4.6875</v>
      </c>
      <c r="T27" s="104">
        <f t="shared" si="11"/>
        <v>57228.137999999999</v>
      </c>
      <c r="U27" s="6">
        <f t="shared" si="12"/>
        <v>190760.45999999996</v>
      </c>
    </row>
    <row r="28" spans="1:21" ht="15" customHeight="1" x14ac:dyDescent="0.25">
      <c r="A28" s="25" t="s">
        <v>26</v>
      </c>
      <c r="B28" s="22">
        <v>31892</v>
      </c>
      <c r="C28" s="66">
        <f>((B28*$F$44)+B28)</f>
        <v>37119.0988</v>
      </c>
      <c r="D28" s="65">
        <v>1.4195837833150142</v>
      </c>
      <c r="E28" s="66">
        <f t="shared" si="1"/>
        <v>1</v>
      </c>
      <c r="F28" s="96">
        <f t="shared" si="2"/>
        <v>4.3478260869565215</v>
      </c>
      <c r="G28" s="102">
        <f t="shared" si="3"/>
        <v>38152.09199999999</v>
      </c>
      <c r="H28" s="97">
        <v>518.9</v>
      </c>
      <c r="I28" s="23">
        <v>61.25</v>
      </c>
      <c r="J28" s="24">
        <f t="shared" si="4"/>
        <v>2</v>
      </c>
      <c r="K28" s="99">
        <f t="shared" si="5"/>
        <v>6.8965517241379306</v>
      </c>
      <c r="L28" s="114">
        <f t="shared" si="0"/>
        <v>19076.045999999995</v>
      </c>
      <c r="M28" s="60">
        <v>0.51</v>
      </c>
      <c r="N28" s="61">
        <f t="shared" si="6"/>
        <v>5</v>
      </c>
      <c r="O28" s="61">
        <f t="shared" si="7"/>
        <v>5.617977528089888</v>
      </c>
      <c r="P28" s="120">
        <f t="shared" si="8"/>
        <v>9538.0229999999974</v>
      </c>
      <c r="Q28" s="94">
        <v>11.92</v>
      </c>
      <c r="R28" s="95">
        <f t="shared" si="9"/>
        <v>2</v>
      </c>
      <c r="S28" s="101">
        <f t="shared" si="10"/>
        <v>3.125</v>
      </c>
      <c r="T28" s="104">
        <f t="shared" si="11"/>
        <v>28614.069</v>
      </c>
      <c r="U28" s="6">
        <f t="shared" si="12"/>
        <v>95380.229999999981</v>
      </c>
    </row>
    <row r="29" spans="1:21" ht="17.25" customHeight="1" x14ac:dyDescent="0.25">
      <c r="A29" s="21" t="s">
        <v>27</v>
      </c>
      <c r="B29" s="22">
        <v>16213</v>
      </c>
      <c r="C29" s="66">
        <f t="shared" si="13"/>
        <v>19442.6296</v>
      </c>
      <c r="D29" s="65">
        <v>0.74356443387468452</v>
      </c>
      <c r="E29" s="66">
        <f t="shared" si="1"/>
        <v>1</v>
      </c>
      <c r="F29" s="96">
        <f t="shared" si="2"/>
        <v>4.3478260869565215</v>
      </c>
      <c r="G29" s="102">
        <f t="shared" si="3"/>
        <v>38152.09199999999</v>
      </c>
      <c r="H29" s="97">
        <v>5577.4</v>
      </c>
      <c r="I29" s="23">
        <v>33.5</v>
      </c>
      <c r="J29" s="24">
        <f t="shared" si="4"/>
        <v>1</v>
      </c>
      <c r="K29" s="99">
        <f t="shared" si="5"/>
        <v>3.4482758620689653</v>
      </c>
      <c r="L29" s="114">
        <f t="shared" si="0"/>
        <v>19076.045999999995</v>
      </c>
      <c r="M29" s="60">
        <v>2.64</v>
      </c>
      <c r="N29" s="61">
        <f t="shared" si="6"/>
        <v>4</v>
      </c>
      <c r="O29" s="61">
        <f t="shared" si="7"/>
        <v>4.4943820224719104</v>
      </c>
      <c r="P29" s="120">
        <f t="shared" si="8"/>
        <v>9538.0229999999974</v>
      </c>
      <c r="Q29" s="94">
        <v>59.81</v>
      </c>
      <c r="R29" s="95">
        <f t="shared" si="9"/>
        <v>5</v>
      </c>
      <c r="S29" s="101">
        <f t="shared" si="10"/>
        <v>7.8125</v>
      </c>
      <c r="T29" s="104">
        <f t="shared" si="11"/>
        <v>28614.069</v>
      </c>
      <c r="U29" s="6">
        <f t="shared" si="12"/>
        <v>95380.229999999981</v>
      </c>
    </row>
    <row r="30" spans="1:21" x14ac:dyDescent="0.25">
      <c r="A30" s="26" t="s">
        <v>28</v>
      </c>
      <c r="B30" s="22">
        <v>44149</v>
      </c>
      <c r="C30" s="66">
        <f>((B30*$F$44)+B30)</f>
        <v>51385.021099999998</v>
      </c>
      <c r="D30" s="65">
        <v>1.9651700880965308</v>
      </c>
      <c r="E30" s="66">
        <f t="shared" si="1"/>
        <v>1</v>
      </c>
      <c r="F30" s="96">
        <f t="shared" si="2"/>
        <v>4.3478260869565215</v>
      </c>
      <c r="G30" s="102">
        <f t="shared" si="3"/>
        <v>38152.09199999999</v>
      </c>
      <c r="H30" s="97">
        <v>1505.6</v>
      </c>
      <c r="I30" s="23">
        <v>56.69</v>
      </c>
      <c r="J30" s="24">
        <f t="shared" si="4"/>
        <v>2</v>
      </c>
      <c r="K30" s="99">
        <f t="shared" si="5"/>
        <v>6.8965517241379306</v>
      </c>
      <c r="L30" s="114">
        <f t="shared" si="0"/>
        <v>19076.045999999995</v>
      </c>
      <c r="M30" s="60">
        <v>0.98</v>
      </c>
      <c r="N30" s="61">
        <f t="shared" si="6"/>
        <v>5</v>
      </c>
      <c r="O30" s="61">
        <f t="shared" si="7"/>
        <v>5.617977528089888</v>
      </c>
      <c r="P30" s="120">
        <f t="shared" si="8"/>
        <v>9538.0229999999974</v>
      </c>
      <c r="Q30" s="94">
        <v>15.64</v>
      </c>
      <c r="R30" s="95">
        <f t="shared" si="9"/>
        <v>2</v>
      </c>
      <c r="S30" s="101">
        <f t="shared" si="10"/>
        <v>3.125</v>
      </c>
      <c r="T30" s="104">
        <f t="shared" si="11"/>
        <v>28614.069</v>
      </c>
      <c r="U30" s="6">
        <f t="shared" si="12"/>
        <v>95380.229999999981</v>
      </c>
    </row>
    <row r="31" spans="1:21" x14ac:dyDescent="0.25">
      <c r="A31" s="26" t="s">
        <v>29</v>
      </c>
      <c r="B31" s="22">
        <v>34677</v>
      </c>
      <c r="C31" s="66">
        <f>((B31*$F$44)+B31)</f>
        <v>40360.560299999997</v>
      </c>
      <c r="D31" s="65">
        <v>1.5435503215231015</v>
      </c>
      <c r="E31" s="66">
        <f t="shared" si="1"/>
        <v>1</v>
      </c>
      <c r="F31" s="96">
        <f t="shared" si="2"/>
        <v>4.3478260869565215</v>
      </c>
      <c r="G31" s="102">
        <f t="shared" si="3"/>
        <v>38152.09199999999</v>
      </c>
      <c r="H31" s="97">
        <v>622.4</v>
      </c>
      <c r="I31" s="23">
        <v>67.95</v>
      </c>
      <c r="J31" s="24">
        <f t="shared" si="4"/>
        <v>2</v>
      </c>
      <c r="K31" s="99">
        <f t="shared" si="5"/>
        <v>6.8965517241379306</v>
      </c>
      <c r="L31" s="114">
        <f t="shared" si="0"/>
        <v>19076.045999999995</v>
      </c>
      <c r="M31" s="60">
        <v>0.45</v>
      </c>
      <c r="N31" s="61">
        <f t="shared" si="6"/>
        <v>5</v>
      </c>
      <c r="O31" s="61">
        <f t="shared" si="7"/>
        <v>5.617977528089888</v>
      </c>
      <c r="P31" s="120">
        <f t="shared" si="8"/>
        <v>9538.0229999999974</v>
      </c>
      <c r="Q31" s="94">
        <v>18.940000000000001</v>
      </c>
      <c r="R31" s="95">
        <f t="shared" si="9"/>
        <v>2</v>
      </c>
      <c r="S31" s="101">
        <f t="shared" si="10"/>
        <v>3.125</v>
      </c>
      <c r="T31" s="104">
        <f t="shared" si="11"/>
        <v>28614.069</v>
      </c>
      <c r="U31" s="6">
        <f t="shared" si="12"/>
        <v>95380.229999999981</v>
      </c>
    </row>
    <row r="32" spans="1:21" x14ac:dyDescent="0.25">
      <c r="A32" s="26" t="s">
        <v>30</v>
      </c>
      <c r="B32" s="22">
        <v>70041</v>
      </c>
      <c r="C32" s="66">
        <f>((B32*$F$44)+B32)</f>
        <v>81520.719899999996</v>
      </c>
      <c r="D32" s="65">
        <v>3.1176805395449301</v>
      </c>
      <c r="E32" s="66">
        <f t="shared" si="1"/>
        <v>3</v>
      </c>
      <c r="F32" s="96">
        <f t="shared" si="2"/>
        <v>13.043478260869565</v>
      </c>
      <c r="G32" s="102">
        <f t="shared" si="3"/>
        <v>114456.27599999998</v>
      </c>
      <c r="H32" s="97">
        <v>673.5</v>
      </c>
      <c r="I32" s="23">
        <v>104.85</v>
      </c>
      <c r="J32" s="24">
        <f t="shared" si="4"/>
        <v>3</v>
      </c>
      <c r="K32" s="99">
        <f t="shared" si="5"/>
        <v>10.344827586206897</v>
      </c>
      <c r="L32" s="114">
        <f t="shared" si="0"/>
        <v>57228.137999999992</v>
      </c>
      <c r="M32" s="60">
        <v>0.84</v>
      </c>
      <c r="N32" s="61">
        <f t="shared" si="6"/>
        <v>5</v>
      </c>
      <c r="O32" s="61">
        <f t="shared" si="7"/>
        <v>5.617977528089888</v>
      </c>
      <c r="P32" s="120">
        <f t="shared" si="8"/>
        <v>28614.068999999996</v>
      </c>
      <c r="Q32" s="94">
        <v>18.05</v>
      </c>
      <c r="R32" s="95">
        <f t="shared" si="9"/>
        <v>2</v>
      </c>
      <c r="S32" s="101">
        <f t="shared" si="10"/>
        <v>3.125</v>
      </c>
      <c r="T32" s="104">
        <f t="shared" si="11"/>
        <v>85842.207000000009</v>
      </c>
      <c r="U32" s="6">
        <f t="shared" si="12"/>
        <v>286140.69</v>
      </c>
    </row>
    <row r="33" spans="1:21" x14ac:dyDescent="0.25">
      <c r="A33" s="26" t="s">
        <v>31</v>
      </c>
      <c r="B33" s="22">
        <v>12976</v>
      </c>
      <c r="C33" s="66">
        <f>((B33*$F$44)+B33)</f>
        <v>15102.7664</v>
      </c>
      <c r="D33" s="65">
        <v>0.57759059238353283</v>
      </c>
      <c r="E33" s="66">
        <f t="shared" si="1"/>
        <v>1</v>
      </c>
      <c r="F33" s="96">
        <f t="shared" si="2"/>
        <v>4.3478260869565215</v>
      </c>
      <c r="G33" s="102">
        <f t="shared" si="3"/>
        <v>38152.09199999999</v>
      </c>
      <c r="H33" s="97">
        <v>281.7</v>
      </c>
      <c r="I33" s="23">
        <v>46.55</v>
      </c>
      <c r="J33" s="24">
        <f t="shared" si="4"/>
        <v>1</v>
      </c>
      <c r="K33" s="99">
        <f t="shared" si="5"/>
        <v>3.4482758620689653</v>
      </c>
      <c r="L33" s="114">
        <f t="shared" si="0"/>
        <v>19076.045999999995</v>
      </c>
      <c r="M33" s="60">
        <v>0.31</v>
      </c>
      <c r="N33" s="61">
        <f t="shared" si="6"/>
        <v>5</v>
      </c>
      <c r="O33" s="61">
        <f t="shared" si="7"/>
        <v>5.617977528089888</v>
      </c>
      <c r="P33" s="120">
        <f t="shared" si="8"/>
        <v>9538.0229999999974</v>
      </c>
      <c r="Q33" s="94">
        <v>16.899999999999999</v>
      </c>
      <c r="R33" s="95">
        <f t="shared" si="9"/>
        <v>2</v>
      </c>
      <c r="S33" s="101">
        <f t="shared" si="10"/>
        <v>3.125</v>
      </c>
      <c r="T33" s="104">
        <f t="shared" si="11"/>
        <v>28614.069</v>
      </c>
      <c r="U33" s="6">
        <f t="shared" si="12"/>
        <v>95380.229999999981</v>
      </c>
    </row>
    <row r="34" spans="1:21" x14ac:dyDescent="0.25">
      <c r="A34" s="26" t="s">
        <v>32</v>
      </c>
      <c r="B34" s="22">
        <v>15635</v>
      </c>
      <c r="C34" s="66">
        <f t="shared" si="13"/>
        <v>18749.491999999998</v>
      </c>
      <c r="D34" s="65">
        <v>0.71705606140940548</v>
      </c>
      <c r="E34" s="66">
        <f t="shared" si="1"/>
        <v>1</v>
      </c>
      <c r="F34" s="96">
        <f t="shared" si="2"/>
        <v>4.3478260869565215</v>
      </c>
      <c r="G34" s="102">
        <f t="shared" si="3"/>
        <v>38152.09199999999</v>
      </c>
      <c r="H34" s="97">
        <v>1574.2</v>
      </c>
      <c r="I34" s="23">
        <v>20.72</v>
      </c>
      <c r="J34" s="24">
        <f t="shared" si="4"/>
        <v>1</v>
      </c>
      <c r="K34" s="99">
        <f t="shared" si="5"/>
        <v>3.4482758620689653</v>
      </c>
      <c r="L34" s="114">
        <f t="shared" si="0"/>
        <v>19076.045999999995</v>
      </c>
      <c r="M34" s="60">
        <v>0.87</v>
      </c>
      <c r="N34" s="61">
        <f t="shared" si="6"/>
        <v>5</v>
      </c>
      <c r="O34" s="61">
        <f t="shared" si="7"/>
        <v>5.617977528089888</v>
      </c>
      <c r="P34" s="120">
        <f t="shared" si="8"/>
        <v>9538.0229999999974</v>
      </c>
      <c r="Q34" s="94">
        <v>31.01</v>
      </c>
      <c r="R34" s="95">
        <f t="shared" si="9"/>
        <v>4</v>
      </c>
      <c r="S34" s="101">
        <f t="shared" si="10"/>
        <v>6.25</v>
      </c>
      <c r="T34" s="104">
        <f t="shared" si="11"/>
        <v>28614.069</v>
      </c>
      <c r="U34" s="6">
        <f t="shared" si="12"/>
        <v>95380.229999999981</v>
      </c>
    </row>
    <row r="35" spans="1:21" x14ac:dyDescent="0.25">
      <c r="A35" s="26" t="s">
        <v>33</v>
      </c>
      <c r="B35" s="22">
        <v>789</v>
      </c>
      <c r="C35" s="66">
        <f t="shared" si="13"/>
        <v>946.16880000000003</v>
      </c>
      <c r="D35" s="65">
        <v>3.6185304282188746E-2</v>
      </c>
      <c r="E35" s="66">
        <f t="shared" si="1"/>
        <v>1</v>
      </c>
      <c r="F35" s="96">
        <f t="shared" si="2"/>
        <v>4.3478260869565215</v>
      </c>
      <c r="G35" s="102">
        <f t="shared" si="3"/>
        <v>38152.09199999999</v>
      </c>
      <c r="H35" s="97">
        <v>971.8</v>
      </c>
      <c r="I35" s="23">
        <v>10.52</v>
      </c>
      <c r="J35" s="24">
        <f t="shared" si="4"/>
        <v>1</v>
      </c>
      <c r="K35" s="99">
        <f t="shared" si="5"/>
        <v>3.4482758620689653</v>
      </c>
      <c r="L35" s="114">
        <f t="shared" si="0"/>
        <v>19076.045999999995</v>
      </c>
      <c r="M35" s="60">
        <v>0.74</v>
      </c>
      <c r="N35" s="61">
        <f t="shared" si="6"/>
        <v>5</v>
      </c>
      <c r="O35" s="61">
        <f t="shared" si="7"/>
        <v>5.617977528089888</v>
      </c>
      <c r="P35" s="120">
        <f t="shared" si="8"/>
        <v>9538.0229999999974</v>
      </c>
      <c r="Q35" s="94">
        <v>59.14</v>
      </c>
      <c r="R35" s="95">
        <f t="shared" si="9"/>
        <v>5</v>
      </c>
      <c r="S35" s="101">
        <f t="shared" si="10"/>
        <v>7.8125</v>
      </c>
      <c r="T35" s="104">
        <f t="shared" si="11"/>
        <v>28614.069</v>
      </c>
      <c r="U35" s="6">
        <f t="shared" si="12"/>
        <v>95380.229999999981</v>
      </c>
    </row>
    <row r="36" spans="1:21" x14ac:dyDescent="0.25">
      <c r="A36" s="26" t="s">
        <v>34</v>
      </c>
      <c r="B36" s="22">
        <v>5488</v>
      </c>
      <c r="C36" s="66">
        <f t="shared" si="13"/>
        <v>6581.2096000000001</v>
      </c>
      <c r="D36" s="65">
        <v>0.25169195171185277</v>
      </c>
      <c r="E36" s="66">
        <f t="shared" si="1"/>
        <v>1</v>
      </c>
      <c r="F36" s="96">
        <f t="shared" si="2"/>
        <v>4.3478260869565215</v>
      </c>
      <c r="G36" s="102">
        <f t="shared" si="3"/>
        <v>38152.09199999999</v>
      </c>
      <c r="H36" s="97">
        <v>7235.2</v>
      </c>
      <c r="I36" s="23">
        <v>28.4</v>
      </c>
      <c r="J36" s="24">
        <f t="shared" si="4"/>
        <v>1</v>
      </c>
      <c r="K36" s="99">
        <f t="shared" si="5"/>
        <v>3.4482758620689653</v>
      </c>
      <c r="L36" s="114">
        <f t="shared" si="0"/>
        <v>19076.045999999995</v>
      </c>
      <c r="M36" s="60">
        <v>1.1200000000000001</v>
      </c>
      <c r="N36" s="61">
        <f t="shared" si="6"/>
        <v>5</v>
      </c>
      <c r="O36" s="61">
        <f t="shared" si="7"/>
        <v>5.617977528089888</v>
      </c>
      <c r="P36" s="120">
        <f t="shared" si="8"/>
        <v>9538.0229999999974</v>
      </c>
      <c r="Q36" s="94">
        <v>71.27</v>
      </c>
      <c r="R36" s="95">
        <f t="shared" si="9"/>
        <v>5</v>
      </c>
      <c r="S36" s="101">
        <f t="shared" si="10"/>
        <v>7.8125</v>
      </c>
      <c r="T36" s="104">
        <f t="shared" si="11"/>
        <v>28614.069</v>
      </c>
      <c r="U36" s="6">
        <f t="shared" si="12"/>
        <v>95380.229999999981</v>
      </c>
    </row>
    <row r="37" spans="1:21" x14ac:dyDescent="0.25">
      <c r="A37" s="26" t="s">
        <v>35</v>
      </c>
      <c r="B37" s="22">
        <v>31300</v>
      </c>
      <c r="C37" s="66">
        <f>((B37*$F$44)+B37)</f>
        <v>36430.07</v>
      </c>
      <c r="D37" s="65">
        <v>1.3932325479041749</v>
      </c>
      <c r="E37" s="66">
        <f t="shared" si="1"/>
        <v>1</v>
      </c>
      <c r="F37" s="96">
        <f t="shared" si="2"/>
        <v>4.3478260869565215</v>
      </c>
      <c r="G37" s="102">
        <f t="shared" si="3"/>
        <v>38152.09199999999</v>
      </c>
      <c r="H37" s="97">
        <v>1032.9000000000001</v>
      </c>
      <c r="I37" s="23">
        <v>59.46</v>
      </c>
      <c r="J37" s="24">
        <f t="shared" si="4"/>
        <v>2</v>
      </c>
      <c r="K37" s="99">
        <f t="shared" si="5"/>
        <v>6.8965517241379306</v>
      </c>
      <c r="L37" s="114">
        <f t="shared" si="0"/>
        <v>19076.045999999995</v>
      </c>
      <c r="M37" s="60">
        <v>0.5</v>
      </c>
      <c r="N37" s="61">
        <f t="shared" si="6"/>
        <v>5</v>
      </c>
      <c r="O37" s="61">
        <f t="shared" si="7"/>
        <v>5.617977528089888</v>
      </c>
      <c r="P37" s="120">
        <f t="shared" si="8"/>
        <v>9538.0229999999974</v>
      </c>
      <c r="Q37" s="94">
        <v>15.17</v>
      </c>
      <c r="R37" s="95">
        <f t="shared" si="9"/>
        <v>2</v>
      </c>
      <c r="S37" s="101">
        <f t="shared" si="10"/>
        <v>3.125</v>
      </c>
      <c r="T37" s="104">
        <f t="shared" si="11"/>
        <v>28614.069</v>
      </c>
      <c r="U37" s="6">
        <f t="shared" si="12"/>
        <v>95380.229999999981</v>
      </c>
    </row>
    <row r="38" spans="1:21" x14ac:dyDescent="0.25">
      <c r="A38" s="26" t="s">
        <v>36</v>
      </c>
      <c r="B38" s="22">
        <v>42071</v>
      </c>
      <c r="C38" s="66">
        <f>((B38*$F$44)+B38)</f>
        <v>48966.436900000001</v>
      </c>
      <c r="D38" s="65">
        <v>1.8726736908267267</v>
      </c>
      <c r="E38" s="66">
        <f t="shared" si="1"/>
        <v>1</v>
      </c>
      <c r="F38" s="96">
        <f t="shared" si="2"/>
        <v>4.3478260869565215</v>
      </c>
      <c r="G38" s="102">
        <f t="shared" si="3"/>
        <v>38152.09199999999</v>
      </c>
      <c r="H38" s="97">
        <v>621.79999999999995</v>
      </c>
      <c r="I38" s="23">
        <v>84.9</v>
      </c>
      <c r="J38" s="24">
        <f t="shared" si="4"/>
        <v>2</v>
      </c>
      <c r="K38" s="99">
        <f t="shared" si="5"/>
        <v>6.8965517241379306</v>
      </c>
      <c r="L38" s="114">
        <f t="shared" si="0"/>
        <v>19076.045999999995</v>
      </c>
      <c r="M38" s="60">
        <v>1.58</v>
      </c>
      <c r="N38" s="61">
        <f t="shared" si="6"/>
        <v>5</v>
      </c>
      <c r="O38" s="61">
        <f t="shared" si="7"/>
        <v>5.617977528089888</v>
      </c>
      <c r="P38" s="120">
        <f t="shared" si="8"/>
        <v>9538.0229999999974</v>
      </c>
      <c r="Q38" s="94">
        <v>29.46</v>
      </c>
      <c r="R38" s="95">
        <f t="shared" si="9"/>
        <v>3</v>
      </c>
      <c r="S38" s="101">
        <f t="shared" si="10"/>
        <v>4.6875</v>
      </c>
      <c r="T38" s="104">
        <f t="shared" si="11"/>
        <v>28614.069</v>
      </c>
      <c r="U38" s="6">
        <f t="shared" si="12"/>
        <v>95380.229999999981</v>
      </c>
    </row>
    <row r="39" spans="1:21" x14ac:dyDescent="0.25">
      <c r="A39" s="26" t="s">
        <v>37</v>
      </c>
      <c r="B39" s="22">
        <v>7243</v>
      </c>
      <c r="C39" s="66">
        <f t="shared" si="13"/>
        <v>8685.8055999999997</v>
      </c>
      <c r="D39" s="65">
        <v>0.33218017606577066</v>
      </c>
      <c r="E39" s="66">
        <f t="shared" si="1"/>
        <v>1</v>
      </c>
      <c r="F39" s="96">
        <f t="shared" si="2"/>
        <v>4.3478260869565215</v>
      </c>
      <c r="G39" s="102">
        <f t="shared" si="3"/>
        <v>38152.09199999999</v>
      </c>
      <c r="H39" s="97">
        <v>30848.6</v>
      </c>
      <c r="I39" s="23">
        <v>23.72</v>
      </c>
      <c r="J39" s="24">
        <f t="shared" si="4"/>
        <v>1</v>
      </c>
      <c r="K39" s="99">
        <f t="shared" si="5"/>
        <v>3.4482758620689653</v>
      </c>
      <c r="L39" s="114">
        <f t="shared" si="0"/>
        <v>19076.045999999995</v>
      </c>
      <c r="M39" s="60">
        <v>1.26</v>
      </c>
      <c r="N39" s="61">
        <f t="shared" si="6"/>
        <v>5</v>
      </c>
      <c r="O39" s="61">
        <f t="shared" si="7"/>
        <v>5.617977528089888</v>
      </c>
      <c r="P39" s="120">
        <f t="shared" si="8"/>
        <v>9538.0229999999974</v>
      </c>
      <c r="Q39" s="94">
        <v>76.63</v>
      </c>
      <c r="R39" s="95">
        <f t="shared" si="9"/>
        <v>5</v>
      </c>
      <c r="S39" s="101">
        <f t="shared" si="10"/>
        <v>7.8125</v>
      </c>
      <c r="T39" s="104">
        <f t="shared" si="11"/>
        <v>28614.069</v>
      </c>
      <c r="U39" s="6">
        <f t="shared" si="12"/>
        <v>95380.229999999981</v>
      </c>
    </row>
    <row r="40" spans="1:21" x14ac:dyDescent="0.25">
      <c r="A40" s="26" t="s">
        <v>38</v>
      </c>
      <c r="B40" s="22">
        <v>4017</v>
      </c>
      <c r="C40" s="66">
        <f t="shared" si="13"/>
        <v>4817.1863999999996</v>
      </c>
      <c r="D40" s="65">
        <v>0.1842286024100788</v>
      </c>
      <c r="E40" s="66">
        <f t="shared" si="1"/>
        <v>1</v>
      </c>
      <c r="F40" s="96">
        <f t="shared" si="2"/>
        <v>4.3478260869565215</v>
      </c>
      <c r="G40" s="102">
        <f t="shared" si="3"/>
        <v>38152.09199999999</v>
      </c>
      <c r="H40" s="97">
        <v>768.6</v>
      </c>
      <c r="I40" s="23">
        <v>46.27</v>
      </c>
      <c r="J40" s="24">
        <f t="shared" si="4"/>
        <v>1</v>
      </c>
      <c r="K40" s="99">
        <f t="shared" si="5"/>
        <v>3.4482758620689653</v>
      </c>
      <c r="L40" s="114">
        <f t="shared" si="0"/>
        <v>19076.045999999995</v>
      </c>
      <c r="M40" s="60">
        <v>1.01</v>
      </c>
      <c r="N40" s="61">
        <f t="shared" si="6"/>
        <v>5</v>
      </c>
      <c r="O40" s="61">
        <f t="shared" si="7"/>
        <v>5.617977528089888</v>
      </c>
      <c r="P40" s="120">
        <f t="shared" si="8"/>
        <v>9538.0229999999974</v>
      </c>
      <c r="Q40" s="94">
        <v>48.28</v>
      </c>
      <c r="R40" s="95">
        <f t="shared" si="9"/>
        <v>5</v>
      </c>
      <c r="S40" s="101">
        <f t="shared" si="10"/>
        <v>7.8125</v>
      </c>
      <c r="T40" s="104">
        <f t="shared" si="11"/>
        <v>28614.069</v>
      </c>
      <c r="U40" s="6">
        <f t="shared" si="12"/>
        <v>95380.229999999981</v>
      </c>
    </row>
    <row r="41" spans="1:21" ht="19.5" customHeight="1" x14ac:dyDescent="0.25">
      <c r="A41" s="27" t="s">
        <v>39</v>
      </c>
      <c r="B41" s="28">
        <f t="shared" ref="B41:H41" si="14">SUM(B23:B40)</f>
        <v>468888</v>
      </c>
      <c r="C41" s="69">
        <f t="shared" si="14"/>
        <v>547577.41430000006</v>
      </c>
      <c r="D41" s="67">
        <f t="shared" si="14"/>
        <v>20.94156492424991</v>
      </c>
      <c r="E41" s="69">
        <f t="shared" si="14"/>
        <v>23</v>
      </c>
      <c r="F41" s="29">
        <f t="shared" si="14"/>
        <v>99.999999999999957</v>
      </c>
      <c r="G41" s="103">
        <f t="shared" si="14"/>
        <v>877498.11599999946</v>
      </c>
      <c r="H41" s="70">
        <f t="shared" si="14"/>
        <v>66323.300000000017</v>
      </c>
      <c r="I41" s="30"/>
      <c r="J41" s="69">
        <f>SUM(J23:J40)</f>
        <v>29</v>
      </c>
      <c r="K41" s="100">
        <f>SUM(K23:K40)</f>
        <v>100.00000000000003</v>
      </c>
      <c r="L41" s="115">
        <f>SUM(L23:L40)</f>
        <v>438749.05799999973</v>
      </c>
      <c r="M41" s="31"/>
      <c r="N41" s="69">
        <f>SUM(N23:N40)</f>
        <v>89</v>
      </c>
      <c r="O41" s="62">
        <f>SUM(O23:O40)</f>
        <v>99.999999999999972</v>
      </c>
      <c r="P41" s="115">
        <f>SUM(P23:P40)</f>
        <v>219374.52899999986</v>
      </c>
      <c r="Q41" s="32"/>
      <c r="R41" s="62">
        <f>SUM(R23:R40)</f>
        <v>64</v>
      </c>
      <c r="S41" s="98">
        <f>SUM(S23:S40)</f>
        <v>100</v>
      </c>
      <c r="T41" s="108">
        <f>SUM(T23:T40)</f>
        <v>658123.58700000017</v>
      </c>
      <c r="U41" s="108">
        <f>SUM(U23:U40)</f>
        <v>2193745.2899999996</v>
      </c>
    </row>
    <row r="42" spans="1:21" ht="15.75" thickBot="1" x14ac:dyDescent="0.3"/>
    <row r="43" spans="1:21" ht="39.75" customHeight="1" x14ac:dyDescent="0.25">
      <c r="A43" s="131" t="s">
        <v>47</v>
      </c>
      <c r="B43" s="132"/>
      <c r="C43" s="133"/>
      <c r="E43" s="134" t="s">
        <v>53</v>
      </c>
      <c r="F43" s="135"/>
      <c r="G43" s="109"/>
      <c r="H43" s="64"/>
      <c r="I43" s="64"/>
      <c r="J43" s="136" t="s">
        <v>40</v>
      </c>
      <c r="K43" s="137"/>
      <c r="L43" s="138"/>
      <c r="M43"/>
      <c r="N43" s="64"/>
      <c r="O43" s="3"/>
    </row>
    <row r="44" spans="1:21" x14ac:dyDescent="0.25">
      <c r="A44" s="71">
        <v>0</v>
      </c>
      <c r="B44" s="72">
        <v>50</v>
      </c>
      <c r="C44" s="73">
        <v>1</v>
      </c>
      <c r="E44" s="74" t="s">
        <v>43</v>
      </c>
      <c r="F44" s="75">
        <v>0.16389999999999999</v>
      </c>
      <c r="G44" s="56"/>
      <c r="H44" s="54"/>
      <c r="I44" s="76"/>
      <c r="J44" s="77">
        <v>0.01</v>
      </c>
      <c r="K44" s="78">
        <v>1.99</v>
      </c>
      <c r="L44" s="116">
        <v>5</v>
      </c>
      <c r="M44"/>
      <c r="N44"/>
      <c r="O44" s="3"/>
    </row>
    <row r="45" spans="1:21" ht="15.75" thickBot="1" x14ac:dyDescent="0.3">
      <c r="A45" s="80">
        <v>50.01</v>
      </c>
      <c r="B45" s="72">
        <v>100</v>
      </c>
      <c r="C45" s="73">
        <v>2</v>
      </c>
      <c r="E45" s="81" t="s">
        <v>44</v>
      </c>
      <c r="F45" s="82">
        <v>0.19919999999999999</v>
      </c>
      <c r="G45" s="56"/>
      <c r="H45" s="54"/>
      <c r="I45" s="55"/>
      <c r="J45" s="77">
        <v>2</v>
      </c>
      <c r="K45" s="78">
        <v>2.99</v>
      </c>
      <c r="L45" s="116">
        <v>4</v>
      </c>
      <c r="M45"/>
      <c r="N45"/>
      <c r="O45" s="3"/>
    </row>
    <row r="46" spans="1:21" x14ac:dyDescent="0.25">
      <c r="A46" s="80">
        <v>100.01</v>
      </c>
      <c r="B46" s="72">
        <v>150</v>
      </c>
      <c r="C46" s="73">
        <v>3</v>
      </c>
      <c r="E46" s="55"/>
      <c r="G46" s="56"/>
      <c r="H46" s="54"/>
      <c r="I46" s="55"/>
      <c r="J46" s="77">
        <v>3</v>
      </c>
      <c r="K46" s="78">
        <v>3.99</v>
      </c>
      <c r="L46" s="116">
        <v>3</v>
      </c>
      <c r="M46"/>
      <c r="N46"/>
      <c r="O46" s="3"/>
    </row>
    <row r="47" spans="1:21" x14ac:dyDescent="0.25">
      <c r="A47" s="80">
        <v>150.01</v>
      </c>
      <c r="B47" s="72">
        <v>200</v>
      </c>
      <c r="C47" s="73">
        <v>4</v>
      </c>
      <c r="E47"/>
      <c r="F47" s="55"/>
      <c r="G47" s="56"/>
      <c r="H47" s="54"/>
      <c r="I47" s="55"/>
      <c r="J47" s="77">
        <v>4</v>
      </c>
      <c r="K47" s="78">
        <v>4.99</v>
      </c>
      <c r="L47" s="116">
        <v>2</v>
      </c>
      <c r="M47"/>
      <c r="N47"/>
      <c r="O47" s="3"/>
    </row>
    <row r="48" spans="1:21" ht="15.75" thickBot="1" x14ac:dyDescent="0.3">
      <c r="A48" s="83">
        <v>200.01</v>
      </c>
      <c r="B48" s="84"/>
      <c r="C48" s="85">
        <v>5</v>
      </c>
      <c r="E48"/>
      <c r="F48" s="56"/>
      <c r="G48" s="56"/>
      <c r="H48" s="54"/>
      <c r="I48" s="56"/>
      <c r="J48" s="86">
        <v>5</v>
      </c>
      <c r="K48" s="87"/>
      <c r="L48" s="117">
        <v>1</v>
      </c>
      <c r="M48"/>
      <c r="N48"/>
      <c r="O48" s="3"/>
    </row>
    <row r="49" spans="1:17" x14ac:dyDescent="0.25">
      <c r="E49"/>
      <c r="F49" s="56"/>
      <c r="G49" s="56"/>
      <c r="H49" s="56"/>
      <c r="I49" s="54"/>
      <c r="J49" s="56"/>
      <c r="M49"/>
      <c r="N49"/>
      <c r="O49" s="3"/>
    </row>
    <row r="50" spans="1:17" ht="15.75" thickBot="1" x14ac:dyDescent="0.3">
      <c r="E50"/>
      <c r="F50" s="2"/>
      <c r="M50"/>
      <c r="N50"/>
      <c r="O50" s="3"/>
    </row>
    <row r="51" spans="1:17" ht="31.5" customHeight="1" x14ac:dyDescent="0.25">
      <c r="A51" s="122" t="s">
        <v>48</v>
      </c>
      <c r="B51" s="123"/>
      <c r="C51" s="124"/>
      <c r="D51" s="36"/>
      <c r="E51" s="36"/>
      <c r="F51" s="37"/>
      <c r="G51" s="110"/>
      <c r="H51" s="38"/>
      <c r="I51" s="39"/>
      <c r="J51" s="125" t="s">
        <v>49</v>
      </c>
      <c r="K51" s="126"/>
      <c r="L51" s="127"/>
      <c r="M51"/>
      <c r="N51" s="40"/>
      <c r="O51" s="41"/>
      <c r="P51" s="49"/>
      <c r="Q51" s="43"/>
    </row>
    <row r="52" spans="1:17" x14ac:dyDescent="0.25">
      <c r="A52" s="77">
        <v>0.01</v>
      </c>
      <c r="B52" s="78">
        <v>1.99</v>
      </c>
      <c r="C52" s="79">
        <v>1</v>
      </c>
      <c r="D52" s="36"/>
      <c r="E52" s="36"/>
      <c r="F52" s="37"/>
      <c r="G52" s="110"/>
      <c r="H52" s="38"/>
      <c r="I52" s="39"/>
      <c r="J52" s="89">
        <v>0</v>
      </c>
      <c r="K52" s="90">
        <v>10</v>
      </c>
      <c r="L52" s="116">
        <v>1</v>
      </c>
      <c r="M52"/>
      <c r="N52" s="40"/>
      <c r="O52" s="41"/>
      <c r="P52" s="49"/>
      <c r="Q52" s="43"/>
    </row>
    <row r="53" spans="1:17" x14ac:dyDescent="0.25">
      <c r="A53" s="77">
        <v>2.0099999999999998</v>
      </c>
      <c r="B53" s="78">
        <v>3</v>
      </c>
      <c r="C53" s="79">
        <v>2</v>
      </c>
      <c r="D53" s="36"/>
      <c r="E53" s="36"/>
      <c r="F53" s="37"/>
      <c r="G53" s="110"/>
      <c r="H53" s="38"/>
      <c r="I53" s="39"/>
      <c r="J53" s="91">
        <v>11</v>
      </c>
      <c r="K53" s="90">
        <v>20</v>
      </c>
      <c r="L53" s="116">
        <v>2</v>
      </c>
      <c r="M53"/>
      <c r="N53" s="40"/>
      <c r="O53" s="41"/>
      <c r="P53" s="49"/>
      <c r="Q53" s="43"/>
    </row>
    <row r="54" spans="1:17" x14ac:dyDescent="0.25">
      <c r="A54" s="77">
        <v>3.01</v>
      </c>
      <c r="B54" s="78">
        <v>4</v>
      </c>
      <c r="C54" s="79">
        <v>3</v>
      </c>
      <c r="D54" s="44"/>
      <c r="E54" s="36"/>
      <c r="F54" s="37"/>
      <c r="G54" s="110"/>
      <c r="H54" s="38"/>
      <c r="I54" s="39"/>
      <c r="J54" s="91">
        <v>21</v>
      </c>
      <c r="K54" s="90">
        <v>30</v>
      </c>
      <c r="L54" s="116">
        <v>3</v>
      </c>
      <c r="M54"/>
      <c r="N54" s="40"/>
      <c r="O54" s="41"/>
      <c r="P54" s="49"/>
      <c r="Q54" s="43"/>
    </row>
    <row r="55" spans="1:17" x14ac:dyDescent="0.25">
      <c r="A55" s="77">
        <v>4.01</v>
      </c>
      <c r="B55" s="78">
        <v>5</v>
      </c>
      <c r="C55" s="79">
        <v>4</v>
      </c>
      <c r="D55" s="44"/>
      <c r="E55" s="36"/>
      <c r="F55" s="37"/>
      <c r="G55" s="110"/>
      <c r="H55" s="38"/>
      <c r="I55" s="39"/>
      <c r="J55" s="91">
        <v>31</v>
      </c>
      <c r="K55" s="90">
        <v>40</v>
      </c>
      <c r="L55" s="116">
        <v>4</v>
      </c>
      <c r="M55"/>
      <c r="N55" s="40"/>
      <c r="O55" s="41"/>
      <c r="P55" s="49"/>
      <c r="Q55" s="43"/>
    </row>
    <row r="56" spans="1:17" ht="15.75" thickBot="1" x14ac:dyDescent="0.3">
      <c r="A56" s="86">
        <v>5.01</v>
      </c>
      <c r="B56" s="87"/>
      <c r="C56" s="88">
        <v>5</v>
      </c>
      <c r="D56" s="44"/>
      <c r="E56" s="36"/>
      <c r="F56" s="37"/>
      <c r="G56" s="110"/>
      <c r="H56" s="38"/>
      <c r="I56" s="39"/>
      <c r="J56" s="92">
        <v>41</v>
      </c>
      <c r="K56" s="93"/>
      <c r="L56" s="117">
        <v>5</v>
      </c>
      <c r="M56"/>
      <c r="N56" s="40"/>
      <c r="O56" s="41"/>
      <c r="P56" s="49"/>
      <c r="Q56" s="43"/>
    </row>
    <row r="57" spans="1:17" x14ac:dyDescent="0.25">
      <c r="A57" s="34"/>
      <c r="B57" s="35"/>
      <c r="C57" s="35"/>
      <c r="D57" s="36"/>
      <c r="E57" s="36"/>
      <c r="F57" s="37"/>
      <c r="G57" s="110"/>
      <c r="H57" s="38"/>
      <c r="I57" s="39"/>
      <c r="J57" s="40"/>
      <c r="K57" s="37"/>
      <c r="L57" s="110"/>
      <c r="M57" s="39"/>
      <c r="N57" s="40"/>
      <c r="O57" s="41"/>
      <c r="P57" s="49"/>
      <c r="Q57" s="43"/>
    </row>
    <row r="58" spans="1:17" x14ac:dyDescent="0.25">
      <c r="A58" s="34"/>
      <c r="B58" s="35"/>
      <c r="C58" s="36"/>
      <c r="D58" s="36"/>
      <c r="E58" s="37"/>
      <c r="F58" s="38"/>
      <c r="G58" s="111"/>
      <c r="H58" s="40"/>
      <c r="I58" s="40"/>
      <c r="J58" s="40"/>
      <c r="K58" s="40"/>
      <c r="L58" s="118"/>
      <c r="M58" s="41"/>
      <c r="N58" s="41"/>
      <c r="O58" s="42"/>
      <c r="P58" s="112"/>
    </row>
    <row r="59" spans="1:17" x14ac:dyDescent="0.25">
      <c r="A59" s="34"/>
      <c r="B59" s="35"/>
      <c r="C59" s="36"/>
      <c r="D59" s="36"/>
      <c r="E59" s="37"/>
      <c r="F59" s="38"/>
      <c r="G59" s="111"/>
      <c r="H59" s="40"/>
      <c r="I59" s="40"/>
      <c r="J59" s="40"/>
      <c r="K59" s="40"/>
      <c r="L59" s="118"/>
      <c r="M59" s="41"/>
      <c r="N59" s="41"/>
      <c r="O59" s="42"/>
      <c r="P59" s="112"/>
    </row>
    <row r="60" spans="1:17" x14ac:dyDescent="0.25">
      <c r="A60" s="45"/>
      <c r="B60" s="46"/>
      <c r="C60" s="36"/>
      <c r="D60" s="44"/>
      <c r="E60" s="47"/>
      <c r="F60" s="38"/>
      <c r="G60" s="111"/>
      <c r="H60" s="48"/>
      <c r="I60" s="48"/>
      <c r="J60" s="48"/>
      <c r="K60" s="48"/>
      <c r="L60" s="118"/>
      <c r="M60" s="41"/>
      <c r="N60" s="41"/>
      <c r="O60" s="49"/>
      <c r="P60" s="112"/>
    </row>
    <row r="61" spans="1:17" x14ac:dyDescent="0.25">
      <c r="A61" s="45"/>
      <c r="B61" s="43"/>
      <c r="C61" s="36"/>
      <c r="D61" s="35"/>
      <c r="E61" s="50"/>
      <c r="F61" s="35"/>
      <c r="G61" s="112"/>
      <c r="H61" s="35"/>
      <c r="I61" s="35"/>
      <c r="J61" s="35"/>
      <c r="K61" s="35"/>
      <c r="L61" s="112"/>
      <c r="M61" s="51"/>
      <c r="N61" s="51"/>
      <c r="O61" s="35"/>
      <c r="P61" s="112"/>
    </row>
    <row r="62" spans="1:17" x14ac:dyDescent="0.25">
      <c r="A62" s="45"/>
      <c r="B62" s="43"/>
      <c r="C62" s="35"/>
      <c r="D62" s="35"/>
      <c r="E62" s="50"/>
      <c r="F62" s="35"/>
      <c r="G62" s="112"/>
      <c r="H62" s="35"/>
      <c r="I62" s="35"/>
      <c r="J62" s="35"/>
      <c r="K62" s="35"/>
      <c r="L62" s="112"/>
      <c r="M62" s="51"/>
      <c r="N62" s="51"/>
      <c r="O62" s="35"/>
      <c r="P62" s="112"/>
    </row>
    <row r="63" spans="1:17" x14ac:dyDescent="0.25">
      <c r="A63" s="52"/>
      <c r="B63" s="35"/>
      <c r="C63" s="35"/>
      <c r="D63" s="53"/>
      <c r="E63" s="50"/>
      <c r="F63" s="35"/>
      <c r="G63" s="112"/>
      <c r="H63" s="43"/>
      <c r="I63" s="43"/>
      <c r="J63" s="43"/>
      <c r="K63" s="43"/>
      <c r="L63" s="112"/>
      <c r="M63" s="51"/>
      <c r="N63" s="51"/>
      <c r="O63" s="35"/>
      <c r="P63" s="112"/>
    </row>
    <row r="64" spans="1:17" x14ac:dyDescent="0.25">
      <c r="A64" s="33"/>
      <c r="B64" s="35"/>
      <c r="C64" s="35"/>
      <c r="D64" s="35"/>
      <c r="E64" s="50"/>
      <c r="F64" s="35"/>
      <c r="G64" s="112"/>
      <c r="H64" s="35"/>
      <c r="I64" s="35"/>
      <c r="J64" s="35"/>
      <c r="K64" s="35"/>
      <c r="L64" s="112"/>
      <c r="M64" s="51"/>
      <c r="N64" s="51"/>
      <c r="O64" s="35"/>
      <c r="P64" s="112"/>
    </row>
    <row r="65" spans="1:16" x14ac:dyDescent="0.25">
      <c r="A65" s="33"/>
      <c r="B65" s="35"/>
      <c r="C65" s="35"/>
      <c r="D65" s="35"/>
      <c r="E65" s="50"/>
      <c r="F65" s="35"/>
      <c r="G65" s="112"/>
      <c r="H65" s="35"/>
      <c r="I65" s="35"/>
      <c r="J65" s="35"/>
      <c r="K65" s="35"/>
      <c r="L65" s="112"/>
      <c r="M65" s="51"/>
      <c r="N65" s="51"/>
      <c r="O65" s="35"/>
      <c r="P65" s="112"/>
    </row>
    <row r="66" spans="1:16" x14ac:dyDescent="0.25">
      <c r="A66" s="33"/>
      <c r="B66" s="35"/>
      <c r="C66" s="35"/>
      <c r="D66" s="35"/>
      <c r="E66" s="50"/>
      <c r="F66" s="35"/>
      <c r="G66" s="112"/>
      <c r="H66" s="35"/>
      <c r="I66" s="35"/>
      <c r="J66" s="35"/>
      <c r="K66" s="35"/>
      <c r="L66" s="112"/>
      <c r="M66" s="51"/>
      <c r="N66" s="51"/>
      <c r="O66" s="35"/>
      <c r="P66" s="112"/>
    </row>
  </sheetData>
  <mergeCells count="7">
    <mergeCell ref="A51:C51"/>
    <mergeCell ref="J51:L51"/>
    <mergeCell ref="A2:P2"/>
    <mergeCell ref="A14:A16"/>
    <mergeCell ref="A43:C43"/>
    <mergeCell ref="E43:F43"/>
    <mergeCell ref="J43:L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EUGENIO ESPEJO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Hidalgo Calero</dc:creator>
  <cp:lastModifiedBy>Maria Eugenia Godoy Tinitana</cp:lastModifiedBy>
  <dcterms:created xsi:type="dcterms:W3CDTF">2017-08-16T14:36:35Z</dcterms:created>
  <dcterms:modified xsi:type="dcterms:W3CDTF">2022-05-17T17:25:52Z</dcterms:modified>
</cp:coreProperties>
</file>