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lazar\Documents\2022\rendicion de cuentas\Proceso de rendicion de cuentas 2022\EjecPres\"/>
    </mc:Choice>
  </mc:AlternateContent>
  <bookViews>
    <workbookView xWindow="0" yWindow="0" windowWidth="20490" windowHeight="7155"/>
  </bookViews>
  <sheets>
    <sheet name="cédula" sheetId="1" r:id="rId1"/>
    <sheet name="devengado" sheetId="2" r:id="rId2"/>
  </sheets>
  <definedNames>
    <definedName name="_xlnm._FilterDatabase" localSheetId="0" hidden="1">cédula!$A$2:$O$69</definedName>
    <definedName name="_xlnm.Print_Area" localSheetId="0">cédula!$A$1:$O$75</definedName>
  </definedNames>
  <calcPr calcId="152511"/>
</workbook>
</file>

<file path=xl/calcChain.xml><?xml version="1.0" encoding="utf-8"?>
<calcChain xmlns="http://schemas.openxmlformats.org/spreadsheetml/2006/main">
  <c r="G57" i="1" l="1"/>
  <c r="F57" i="1"/>
  <c r="F62" i="1"/>
  <c r="C14" i="2" s="1"/>
  <c r="G64" i="1"/>
  <c r="F64" i="1"/>
  <c r="G21" i="1"/>
  <c r="D4" i="2" s="1"/>
  <c r="F21" i="1"/>
  <c r="C4" i="2" s="1"/>
  <c r="G43" i="1"/>
  <c r="D7" i="2" s="1"/>
  <c r="F43" i="1"/>
  <c r="C7" i="2" s="1"/>
  <c r="F68" i="1"/>
  <c r="G60" i="1"/>
  <c r="D12" i="2"/>
  <c r="G46" i="1"/>
  <c r="D8" i="2" s="1"/>
  <c r="F46" i="1"/>
  <c r="C8" i="2" s="1"/>
  <c r="G41" i="1"/>
  <c r="D6" i="2" s="1"/>
  <c r="F41" i="1"/>
  <c r="C6" i="2" s="1"/>
  <c r="G34" i="1"/>
  <c r="D5" i="2" s="1"/>
  <c r="F34" i="1"/>
  <c r="C5" i="2" s="1"/>
  <c r="C16" i="2"/>
  <c r="C9" i="2"/>
  <c r="D9" i="2"/>
  <c r="C10" i="2"/>
  <c r="D10" i="2"/>
  <c r="C11" i="2"/>
  <c r="D11" i="2"/>
  <c r="C12" i="2"/>
  <c r="C13" i="2"/>
  <c r="D13" i="2"/>
  <c r="D14" i="2"/>
  <c r="D15" i="2"/>
  <c r="D16" i="2"/>
  <c r="B1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G18" i="2"/>
  <c r="H18" i="2"/>
  <c r="I18" i="2"/>
  <c r="J18" i="2"/>
  <c r="K18" i="2"/>
  <c r="F18" i="2"/>
  <c r="E18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E16" i="2"/>
  <c r="E15" i="2"/>
  <c r="E14" i="2"/>
  <c r="E13" i="2"/>
  <c r="E12" i="2"/>
  <c r="K12" i="2" s="1"/>
  <c r="E11" i="2"/>
  <c r="E10" i="2"/>
  <c r="E9" i="2"/>
  <c r="E8" i="2"/>
  <c r="E7" i="2"/>
  <c r="E6" i="2"/>
  <c r="E5" i="2"/>
  <c r="E4" i="2"/>
  <c r="L16" i="2" l="1"/>
  <c r="L6" i="2"/>
  <c r="B17" i="2"/>
  <c r="L18" i="2"/>
  <c r="L13" i="2"/>
  <c r="G69" i="1"/>
  <c r="D18" i="2" s="1"/>
  <c r="F69" i="1"/>
  <c r="C18" i="2" s="1"/>
  <c r="C15" i="2"/>
  <c r="C17" i="2" s="1"/>
  <c r="D17" i="2"/>
  <c r="L10" i="2"/>
  <c r="L14" i="2"/>
  <c r="L15" i="2"/>
  <c r="I13" i="2"/>
  <c r="L8" i="2"/>
  <c r="I5" i="2"/>
  <c r="E20" i="2"/>
  <c r="I11" i="2"/>
  <c r="N13" i="2"/>
  <c r="K8" i="2"/>
  <c r="N5" i="2"/>
  <c r="G21" i="2"/>
  <c r="E17" i="2"/>
  <c r="N15" i="2"/>
  <c r="N11" i="2"/>
  <c r="L5" i="2"/>
  <c r="M18" i="2"/>
  <c r="E21" i="2"/>
  <c r="M21" i="2" s="1"/>
  <c r="M11" i="2"/>
  <c r="I15" i="2"/>
  <c r="K16" i="2"/>
  <c r="J16" i="2" s="1"/>
  <c r="L11" i="2"/>
  <c r="N9" i="2"/>
  <c r="M13" i="2"/>
  <c r="L12" i="2"/>
  <c r="N7" i="2"/>
  <c r="N18" i="2"/>
  <c r="M15" i="2"/>
  <c r="K14" i="2"/>
  <c r="J14" i="2" s="1"/>
  <c r="K10" i="2"/>
  <c r="J10" i="2" s="1"/>
  <c r="I9" i="2"/>
  <c r="L9" i="2"/>
  <c r="M9" i="2"/>
  <c r="L7" i="2"/>
  <c r="M7" i="2"/>
  <c r="I7" i="2"/>
  <c r="M5" i="2"/>
  <c r="L4" i="2"/>
  <c r="H17" i="2"/>
  <c r="N4" i="2"/>
  <c r="H21" i="2"/>
  <c r="F17" i="2"/>
  <c r="N10" i="2"/>
  <c r="F21" i="2"/>
  <c r="N8" i="2"/>
  <c r="J8" i="2"/>
  <c r="N16" i="2"/>
  <c r="N12" i="2"/>
  <c r="J12" i="2"/>
  <c r="H20" i="2"/>
  <c r="N6" i="2"/>
  <c r="N14" i="2"/>
  <c r="F20" i="2"/>
  <c r="I4" i="2"/>
  <c r="M4" i="2"/>
  <c r="K5" i="2"/>
  <c r="J5" i="2" s="1"/>
  <c r="I6" i="2"/>
  <c r="M6" i="2"/>
  <c r="K7" i="2"/>
  <c r="J7" i="2" s="1"/>
  <c r="I8" i="2"/>
  <c r="M8" i="2"/>
  <c r="K9" i="2"/>
  <c r="J9" i="2" s="1"/>
  <c r="I10" i="2"/>
  <c r="M10" i="2"/>
  <c r="K11" i="2"/>
  <c r="J11" i="2" s="1"/>
  <c r="I12" i="2"/>
  <c r="M12" i="2"/>
  <c r="K13" i="2"/>
  <c r="J13" i="2" s="1"/>
  <c r="I14" i="2"/>
  <c r="M14" i="2"/>
  <c r="K15" i="2"/>
  <c r="J15" i="2" s="1"/>
  <c r="I16" i="2"/>
  <c r="M16" i="2"/>
  <c r="G17" i="2"/>
  <c r="G20" i="2"/>
  <c r="K4" i="2"/>
  <c r="K6" i="2"/>
  <c r="K20" i="2" l="1"/>
  <c r="M17" i="2"/>
  <c r="N17" i="2"/>
  <c r="L20" i="2"/>
  <c r="N20" i="2"/>
  <c r="M20" i="2"/>
  <c r="L17" i="2"/>
  <c r="I17" i="2"/>
  <c r="I21" i="2"/>
  <c r="L21" i="2"/>
  <c r="N21" i="2"/>
  <c r="J6" i="2"/>
  <c r="J20" i="2" s="1"/>
  <c r="K21" i="2"/>
  <c r="K17" i="2"/>
  <c r="I20" i="2"/>
  <c r="J4" i="2"/>
  <c r="J21" i="2" l="1"/>
  <c r="J17" i="2"/>
</calcChain>
</file>

<file path=xl/sharedStrings.xml><?xml version="1.0" encoding="utf-8"?>
<sst xmlns="http://schemas.openxmlformats.org/spreadsheetml/2006/main" count="388" uniqueCount="204">
  <si>
    <t>GC00A10100001D GASTOS ADMINISTRATIVOS</t>
  </si>
  <si>
    <t>002</t>
  </si>
  <si>
    <t>530104</t>
  </si>
  <si>
    <t>Energía Eléctrica</t>
  </si>
  <si>
    <t>G/530104/1FA101</t>
  </si>
  <si>
    <t>530105</t>
  </si>
  <si>
    <t>Telecomunicaciones</t>
  </si>
  <si>
    <t>G/530105/1FA101</t>
  </si>
  <si>
    <t>530201</t>
  </si>
  <si>
    <t>Transporte de Personal</t>
  </si>
  <si>
    <t>G/530201/1FA101</t>
  </si>
  <si>
    <t>530204</t>
  </si>
  <si>
    <t>Edición, Impresión, Reproducción, Public</t>
  </si>
  <si>
    <t>G/530204/1FA101</t>
  </si>
  <si>
    <t>530208</t>
  </si>
  <si>
    <t>Servicio de Seguridad y Vigilancia</t>
  </si>
  <si>
    <t>G/530208/1FA101</t>
  </si>
  <si>
    <t>530209</t>
  </si>
  <si>
    <t>Servicios de Aseo, Lavado de Vestimenta</t>
  </si>
  <si>
    <t>G/530209/1FA101</t>
  </si>
  <si>
    <t>530402</t>
  </si>
  <si>
    <t>Edificios, Locales, Residencias y Cablea</t>
  </si>
  <si>
    <t>G/530402/1FA101</t>
  </si>
  <si>
    <t>530405</t>
  </si>
  <si>
    <t>Vehículos (Servicio para Mantenimiento y Re</t>
  </si>
  <si>
    <t>G/530405/1FA101</t>
  </si>
  <si>
    <t>530502</t>
  </si>
  <si>
    <t>Edificios, Locales y Residencias, Parque</t>
  </si>
  <si>
    <t>G/530502/1FA101</t>
  </si>
  <si>
    <t>530702</t>
  </si>
  <si>
    <t>Arrendamiento y Licencias de Uso de Paquete</t>
  </si>
  <si>
    <t>G/530702/1FA101</t>
  </si>
  <si>
    <t>530704</t>
  </si>
  <si>
    <t>Mantenimiento y Reparación de Equipos y Sis</t>
  </si>
  <si>
    <t>G/530704/1FA101</t>
  </si>
  <si>
    <t>530803</t>
  </si>
  <si>
    <t>Combustibles y Lubricantes</t>
  </si>
  <si>
    <t>G/530803/1FA101</t>
  </si>
  <si>
    <t>530804</t>
  </si>
  <si>
    <t>Materiales de Oficina</t>
  </si>
  <si>
    <t>G/530804/1FA101</t>
  </si>
  <si>
    <t>530805</t>
  </si>
  <si>
    <t>Materiales de Aseo</t>
  </si>
  <si>
    <t>G/530805/1FA101</t>
  </si>
  <si>
    <t>530807</t>
  </si>
  <si>
    <t>Materiales de Impresión, Fotografía, Rep</t>
  </si>
  <si>
    <t>G/530807/1FA101</t>
  </si>
  <si>
    <t>530813</t>
  </si>
  <si>
    <t>Repuestos y Accesorios</t>
  </si>
  <si>
    <t>G/530813/1FA101</t>
  </si>
  <si>
    <t>531406</t>
  </si>
  <si>
    <t>Herramientas y Equipos menores</t>
  </si>
  <si>
    <t>G/531406/1FA101</t>
  </si>
  <si>
    <t>570102</t>
  </si>
  <si>
    <t>Tasas Generales, Impuestos, Contribuciones,</t>
  </si>
  <si>
    <t>G/570102/1FA101</t>
  </si>
  <si>
    <t>Proyecto GC00A10100001D</t>
  </si>
  <si>
    <t/>
  </si>
  <si>
    <t>GC00A10100004D REMUNERACION PERSONAL</t>
  </si>
  <si>
    <t>510105</t>
  </si>
  <si>
    <t>Remuneraciones Unificadas</t>
  </si>
  <si>
    <t>G/510105/1FA101</t>
  </si>
  <si>
    <t>510203</t>
  </si>
  <si>
    <t>Decimotercer Sueldo</t>
  </si>
  <si>
    <t>G/510203/1FA101</t>
  </si>
  <si>
    <t>510204</t>
  </si>
  <si>
    <t>Decimocuarto Sueldo</t>
  </si>
  <si>
    <t>G/510204/1FA101</t>
  </si>
  <si>
    <t>510507</t>
  </si>
  <si>
    <t>Honorarios</t>
  </si>
  <si>
    <t>G/510507/1FA101</t>
  </si>
  <si>
    <t>510509</t>
  </si>
  <si>
    <t>Horas Extraordinarias y Suplementarias</t>
  </si>
  <si>
    <t>G/510509/1FA101</t>
  </si>
  <si>
    <t>510510</t>
  </si>
  <si>
    <t>Servicios Personales por Contrato</t>
  </si>
  <si>
    <t>G/510510/1FA101</t>
  </si>
  <si>
    <t>510512</t>
  </si>
  <si>
    <t>Subrogación</t>
  </si>
  <si>
    <t>G/510512/1FA101</t>
  </si>
  <si>
    <t>510513</t>
  </si>
  <si>
    <t>Encargos</t>
  </si>
  <si>
    <t>G/510513/1FA101</t>
  </si>
  <si>
    <t>510601</t>
  </si>
  <si>
    <t>Aporte Patronal</t>
  </si>
  <si>
    <t>G/510601/1FA101</t>
  </si>
  <si>
    <t>510602</t>
  </si>
  <si>
    <t>Fondo de Reserva</t>
  </si>
  <si>
    <t>G/510602/1FA101</t>
  </si>
  <si>
    <t>510707</t>
  </si>
  <si>
    <t>Compensación por Vacaciones no Gozadas por</t>
  </si>
  <si>
    <t>G/510707/1FA101</t>
  </si>
  <si>
    <t>990101</t>
  </si>
  <si>
    <t>Obligaciones de Ejercicios Anteriores por Egresos</t>
  </si>
  <si>
    <t>G/990101/1FA101</t>
  </si>
  <si>
    <t>Proyecto GC00A10100004D</t>
  </si>
  <si>
    <t>GI00F20200001D  SOMOS QUITO</t>
  </si>
  <si>
    <t>001</t>
  </si>
  <si>
    <t>730208</t>
  </si>
  <si>
    <t>G/730208/2FF202</t>
  </si>
  <si>
    <t>730209</t>
  </si>
  <si>
    <t>Servicios de Aseo, Lavado de Vestimenta de</t>
  </si>
  <si>
    <t>G/730209/2FF202</t>
  </si>
  <si>
    <t>730248</t>
  </si>
  <si>
    <t>Eventos Oficiales</t>
  </si>
  <si>
    <t>G/730248/2FF202</t>
  </si>
  <si>
    <t>730613</t>
  </si>
  <si>
    <t>Capacitación para la Ciudadanía en Gener</t>
  </si>
  <si>
    <t>G/730613/2FF202</t>
  </si>
  <si>
    <t>840104</t>
  </si>
  <si>
    <t>Maquinarias y Equipos</t>
  </si>
  <si>
    <t>G/840104/2FF202</t>
  </si>
  <si>
    <t>840107</t>
  </si>
  <si>
    <t>Equipos, Sistemas y Paquetes Informáticos</t>
  </si>
  <si>
    <t>G/840107/2FF202</t>
  </si>
  <si>
    <t>Proyecto GI00F20200001D</t>
  </si>
  <si>
    <t>GI00F20200002D SISTEMA DE PARTICIPACIÓN CIUDADANA</t>
  </si>
  <si>
    <t>730249</t>
  </si>
  <si>
    <t>Eventos Públicos Promocionales</t>
  </si>
  <si>
    <t>G/730249/2FF202</t>
  </si>
  <si>
    <t>Proyecto GI00F20200002D</t>
  </si>
  <si>
    <t>GI00F20200003D VOLUNTARIADO "QUITO ACCIÓN"</t>
  </si>
  <si>
    <t>730205</t>
  </si>
  <si>
    <t>Espectáculos Culturales y Sociales</t>
  </si>
  <si>
    <t>G/730205/2FF202</t>
  </si>
  <si>
    <t>Proyecto GI00F20200003D</t>
  </si>
  <si>
    <t>GI00G20100001D AGENDA CULTURAL METROPOLITANA</t>
  </si>
  <si>
    <t>G/730249/2FG201</t>
  </si>
  <si>
    <t>Proyecto GI00G20100001D</t>
  </si>
  <si>
    <t>GI00G20100002D TERRITORIO Y CULTURA</t>
  </si>
  <si>
    <t>Proyecto GI00G20100002D</t>
  </si>
  <si>
    <t>GI00J20200004D PROMOCIÓN DE DERECHOS DE GRUPOS DE ATENC</t>
  </si>
  <si>
    <t>G/730249/2FJ202</t>
  </si>
  <si>
    <t>Proyecto GI00J20200004D</t>
  </si>
  <si>
    <t>GI00M20100001D SEGURIDAD ALIMENTARIA Y DE CALIDAD</t>
  </si>
  <si>
    <t>G/730249/2FM201</t>
  </si>
  <si>
    <t>730606</t>
  </si>
  <si>
    <t>Honorarios por Contratos Civiles de Servici</t>
  </si>
  <si>
    <t>G/730606/2FM201</t>
  </si>
  <si>
    <t>730804</t>
  </si>
  <si>
    <t>G/730804/2FM201</t>
  </si>
  <si>
    <t>G/840107/2FM201</t>
  </si>
  <si>
    <t>Proyecto GI00M20100001D</t>
  </si>
  <si>
    <t>GI00M20100002D SISTEMA INTEGRAL DE PROMOCIÓN DE LA SALU</t>
  </si>
  <si>
    <t>Proyecto GI00M20100002D</t>
  </si>
  <si>
    <t>GI00N20100001D PREVENCIÓN SITUACIONAL Y CONVIVENCIA PAC</t>
  </si>
  <si>
    <t>730811</t>
  </si>
  <si>
    <t>Insumos, Materiales y Suministros para Cons</t>
  </si>
  <si>
    <t>G/730811/2FN201</t>
  </si>
  <si>
    <t>Proyecto GI00N20100001D</t>
  </si>
  <si>
    <t>GI00N30100007D ATENCIÓN DE EMERGENCIAS EN EL DMQ</t>
  </si>
  <si>
    <t>G/840104/3FN301</t>
  </si>
  <si>
    <t>Proyecto GI00N30100007D</t>
  </si>
  <si>
    <t>GI00P30700001D FOMENTO PRODUCTIVO TERRITORIAL</t>
  </si>
  <si>
    <t>G/730249/3FP307</t>
  </si>
  <si>
    <t>G/730613/3FP307</t>
  </si>
  <si>
    <t>750104</t>
  </si>
  <si>
    <t>Urbanización y Embellecimiento</t>
  </si>
  <si>
    <t>G/750104/3FP307</t>
  </si>
  <si>
    <t>Proyecto GI00P30700001D</t>
  </si>
  <si>
    <t>Des.Proyecto</t>
  </si>
  <si>
    <t>Fondo</t>
  </si>
  <si>
    <t>Clas económica</t>
  </si>
  <si>
    <t>Denominación string parcial 1</t>
  </si>
  <si>
    <t>Asignación inicial</t>
  </si>
  <si>
    <t>Reformas</t>
  </si>
  <si>
    <t>Traspasos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</si>
  <si>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</si>
  <si>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</si>
  <si>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</si>
  <si>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</si>
  <si>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</si>
  <si>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</si>
  <si>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</si>
  <si>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Posición Presupuestaria</t>
  </si>
  <si>
    <t>Proyecto</t>
  </si>
  <si>
    <t>% Certificado</t>
  </si>
  <si>
    <t>% Comprom</t>
  </si>
  <si>
    <t>% Deveng</t>
  </si>
  <si>
    <t>GASTOS ADMINISTRATIVOS</t>
  </si>
  <si>
    <t>REMUNERACION PERSONAL</t>
  </si>
  <si>
    <t>SOMOS QUITO</t>
  </si>
  <si>
    <t>SISTEMA DE PARTICIPACIÓN CIUDADANA</t>
  </si>
  <si>
    <t>VOLUNTARIADO "QUITO ACCIÓN"</t>
  </si>
  <si>
    <t>AGENDA CULTURAL METROPOLITANA</t>
  </si>
  <si>
    <t>TERRITORIO Y CULTURA</t>
  </si>
  <si>
    <t>PROMOCIÓN DE DERECHOS DE GRUPOS DE ATENC</t>
  </si>
  <si>
    <t>SEGURIDAD ALIMENTARIA Y DE CALIDAD</t>
  </si>
  <si>
    <t>SISTEMA INTEGRAL DE PROMOCIÓN DE LA SALU</t>
  </si>
  <si>
    <t>PREVENCIÓN SITUACIONAL Y CONVIVENCIA PAC</t>
  </si>
  <si>
    <t>ATENCIÓN DE EMERGENCIAS EN EL DMQ</t>
  </si>
  <si>
    <t>FOMENTO PRODUCTIVO TERRITORIAL</t>
  </si>
  <si>
    <t>comprobación</t>
  </si>
  <si>
    <t>INVERSIÓN</t>
  </si>
  <si>
    <t>GASTOS MAS REMUNERACION</t>
  </si>
  <si>
    <t>FECHA DE CORTE: 30-12-2021</t>
  </si>
  <si>
    <t>CORTE: 30-12-2021</t>
  </si>
  <si>
    <t>Asignación Inicial</t>
  </si>
  <si>
    <t>Coordinador Administrativo Financiero</t>
  </si>
  <si>
    <t xml:space="preserve">Responsable de Planificación </t>
  </si>
  <si>
    <t xml:space="preserve">Responsable de Presupuesto </t>
  </si>
  <si>
    <t xml:space="preserve">Mgs. Armando Yanez </t>
  </si>
  <si>
    <t xml:space="preserve">Mgs. Diego Salazar </t>
  </si>
  <si>
    <t>Ing. Grace Jácome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</si>
</sst>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2" fontId="3" fillId="3" borderId="1" xfId="0" applyNumberFormat="1" applyFont="1" applyFill="1" applyBorder="1" applyAlignment="1">
      <alignment horizontal="right" vertical="top"/>
    </xf>
    <xf numFmtId="0" fontId="4" fillId="0" borderId="0" xfId="3" applyFont="1" applyAlignment="1">
      <alignment horizontal="left" vertical="center"/>
    </xf>
    <xf numFmtId="164" fontId="3" fillId="0" borderId="0" xfId="1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5" fillId="5" borderId="1" xfId="3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3" applyNumberFormat="1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/>
    </xf>
    <xf numFmtId="0" fontId="4" fillId="7" borderId="1" xfId="3" applyFont="1" applyFill="1" applyBorder="1" applyAlignment="1">
      <alignment horizontal="left" vertical="center"/>
    </xf>
    <xf numFmtId="164" fontId="4" fillId="7" borderId="1" xfId="1" applyFont="1" applyFill="1" applyBorder="1" applyAlignment="1">
      <alignment horizontal="left" vertical="center"/>
    </xf>
    <xf numFmtId="164" fontId="4" fillId="6" borderId="1" xfId="1" applyFont="1" applyFill="1" applyBorder="1" applyAlignment="1">
      <alignment horizontal="left" vertical="center"/>
    </xf>
    <xf numFmtId="10" fontId="4" fillId="7" borderId="1" xfId="2" applyNumberFormat="1" applyFont="1" applyFill="1" applyBorder="1" applyAlignment="1">
      <alignment horizontal="center" vertical="center"/>
    </xf>
    <xf numFmtId="10" fontId="4" fillId="0" borderId="0" xfId="2" applyNumberFormat="1" applyFont="1" applyAlignment="1">
      <alignment horizontal="left" vertical="center"/>
    </xf>
    <xf numFmtId="164" fontId="4" fillId="7" borderId="1" xfId="3" applyNumberFormat="1" applyFont="1" applyFill="1" applyBorder="1" applyAlignment="1">
      <alignment horizontal="left" vertical="center"/>
    </xf>
    <xf numFmtId="164" fontId="4" fillId="6" borderId="1" xfId="3" applyNumberFormat="1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2" fontId="3" fillId="4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topLeftCell="B50" zoomScale="85" zoomScaleNormal="100" zoomScaleSheetLayoutView="85" workbookViewId="0">
      <selection activeCell="N73" sqref="N73"/>
    </sheetView>
  </sheetViews>
  <sheetFormatPr baseColWidth="10" defaultColWidth="9.140625" defaultRowHeight="11.25" outlineLevelRow="2" x14ac:dyDescent="0.2"/>
  <cols>
    <col min="1" max="1" width="36" style="3" customWidth="1"/>
    <col min="2" max="2" width="5" style="3" customWidth="1"/>
    <col min="3" max="3" width="6.7109375" style="3" customWidth="1"/>
    <col min="4" max="4" width="26" style="3" customWidth="1"/>
    <col min="5" max="5" width="9.42578125" style="3" customWidth="1"/>
    <col min="6" max="6" width="10" style="3" customWidth="1"/>
    <col min="7" max="7" width="11" style="3" customWidth="1"/>
    <col min="8" max="8" width="12" style="3" bestFit="1" customWidth="1"/>
    <col min="9" max="9" width="13" style="3" bestFit="1" customWidth="1"/>
    <col min="10" max="10" width="14" style="3" bestFit="1" customWidth="1"/>
    <col min="11" max="12" width="11" style="3" bestFit="1" customWidth="1"/>
    <col min="13" max="13" width="20" style="3" bestFit="1" customWidth="1"/>
    <col min="14" max="14" width="12" style="3" bestFit="1" customWidth="1"/>
    <col min="15" max="15" width="25" style="3" bestFit="1" customWidth="1"/>
    <col min="16" max="16384" width="9.140625" style="3"/>
  </cols>
  <sheetData>
    <row r="1" spans="1:15" x14ac:dyDescent="0.2">
      <c r="A1" s="3" t="s">
        <v>196</v>
      </c>
    </row>
    <row r="2" spans="1:15" ht="22.5" x14ac:dyDescent="0.2">
      <c r="A2" s="1" t="s">
        <v>160</v>
      </c>
      <c r="B2" s="1" t="s">
        <v>161</v>
      </c>
      <c r="C2" s="1" t="s">
        <v>162</v>
      </c>
      <c r="D2" s="1" t="s">
        <v>163</v>
      </c>
      <c r="E2" s="1" t="s">
        <v>164</v>
      </c>
      <c r="F2" s="1" t="s">
        <v>165</v>
      </c>
      <c r="G2" s="1" t="s">
        <v>166</v>
      </c>
      <c r="H2" s="1" t="s">
        <v>167</v>
      </c>
      <c r="I2" s="1" t="s">
        <v>168</v>
      </c>
      <c r="J2" s="1" t="s">
        <v>169</v>
      </c>
      <c r="K2" s="1" t="s">
        <v>170</v>
      </c>
      <c r="L2" s="2" t="s">
        <v>171</v>
      </c>
      <c r="M2" s="1" t="s">
        <v>172</v>
      </c>
      <c r="N2" s="1" t="s">
        <v>173</v>
      </c>
      <c r="O2" s="1" t="s">
        <v>174</v>
      </c>
    </row>
    <row r="3" spans="1:15" outlineLevel="2" x14ac:dyDescent="0.2">
      <c r="A3" s="3" t="s">
        <v>0</v>
      </c>
      <c r="B3" s="3" t="s">
        <v>1</v>
      </c>
      <c r="C3" s="3" t="s">
        <v>2</v>
      </c>
      <c r="D3" s="3" t="s">
        <v>3</v>
      </c>
      <c r="E3" s="4">
        <v>4200</v>
      </c>
      <c r="F3" s="4">
        <v>0</v>
      </c>
      <c r="G3" s="4">
        <v>0</v>
      </c>
      <c r="H3" s="4">
        <v>4200</v>
      </c>
      <c r="I3" s="4">
        <v>0</v>
      </c>
      <c r="J3" s="4">
        <v>4200</v>
      </c>
      <c r="K3" s="4">
        <v>3007.61</v>
      </c>
      <c r="L3" s="4">
        <v>0</v>
      </c>
      <c r="M3" s="4">
        <v>1192.3900000000001</v>
      </c>
      <c r="N3" s="4">
        <v>0</v>
      </c>
      <c r="O3" s="3" t="s">
        <v>4</v>
      </c>
    </row>
    <row r="4" spans="1:15" outlineLevel="2" x14ac:dyDescent="0.2">
      <c r="A4" s="3" t="s">
        <v>0</v>
      </c>
      <c r="B4" s="3" t="s">
        <v>1</v>
      </c>
      <c r="C4" s="3" t="s">
        <v>5</v>
      </c>
      <c r="D4" s="3" t="s">
        <v>6</v>
      </c>
      <c r="E4" s="4">
        <v>11500</v>
      </c>
      <c r="F4" s="4">
        <v>0</v>
      </c>
      <c r="G4" s="4">
        <v>0</v>
      </c>
      <c r="H4" s="4">
        <v>11500</v>
      </c>
      <c r="I4" s="4">
        <v>0</v>
      </c>
      <c r="J4" s="4">
        <v>100</v>
      </c>
      <c r="K4" s="4">
        <v>96.04</v>
      </c>
      <c r="L4" s="4">
        <v>11400</v>
      </c>
      <c r="M4" s="4">
        <v>11403.96</v>
      </c>
      <c r="N4" s="4">
        <v>11400</v>
      </c>
      <c r="O4" s="3" t="s">
        <v>7</v>
      </c>
    </row>
    <row r="5" spans="1:15" outlineLevel="2" x14ac:dyDescent="0.2">
      <c r="A5" s="3" t="s">
        <v>0</v>
      </c>
      <c r="B5" s="3" t="s">
        <v>1</v>
      </c>
      <c r="C5" s="3" t="s">
        <v>8</v>
      </c>
      <c r="D5" s="3" t="s">
        <v>9</v>
      </c>
      <c r="E5" s="4">
        <v>24200</v>
      </c>
      <c r="F5" s="4">
        <v>0</v>
      </c>
      <c r="G5" s="4">
        <v>0</v>
      </c>
      <c r="H5" s="4">
        <v>24200</v>
      </c>
      <c r="I5" s="4">
        <v>0.01</v>
      </c>
      <c r="J5" s="4">
        <v>12517.49</v>
      </c>
      <c r="K5" s="4">
        <v>12517.45</v>
      </c>
      <c r="L5" s="4">
        <v>11682.51</v>
      </c>
      <c r="M5" s="4">
        <v>11682.55</v>
      </c>
      <c r="N5" s="4">
        <v>11682.5</v>
      </c>
      <c r="O5" s="3" t="s">
        <v>10</v>
      </c>
    </row>
    <row r="6" spans="1:15" outlineLevel="2" x14ac:dyDescent="0.2">
      <c r="A6" s="3" t="s">
        <v>0</v>
      </c>
      <c r="B6" s="3" t="s">
        <v>1</v>
      </c>
      <c r="C6" s="3" t="s">
        <v>11</v>
      </c>
      <c r="D6" s="3" t="s">
        <v>12</v>
      </c>
      <c r="E6" s="4">
        <v>4000</v>
      </c>
      <c r="F6" s="4">
        <v>0</v>
      </c>
      <c r="G6" s="4">
        <v>0</v>
      </c>
      <c r="H6" s="4">
        <v>4000</v>
      </c>
      <c r="I6" s="4">
        <v>0</v>
      </c>
      <c r="J6" s="4">
        <v>2688</v>
      </c>
      <c r="K6" s="4">
        <v>2688</v>
      </c>
      <c r="L6" s="4">
        <v>1312</v>
      </c>
      <c r="M6" s="4">
        <v>1312</v>
      </c>
      <c r="N6" s="4">
        <v>1312</v>
      </c>
      <c r="O6" s="3" t="s">
        <v>13</v>
      </c>
    </row>
    <row r="7" spans="1:15" outlineLevel="2" x14ac:dyDescent="0.2">
      <c r="A7" s="3" t="s">
        <v>0</v>
      </c>
      <c r="B7" s="3" t="s">
        <v>1</v>
      </c>
      <c r="C7" s="3" t="s">
        <v>14</v>
      </c>
      <c r="D7" s="3" t="s">
        <v>15</v>
      </c>
      <c r="E7" s="4">
        <v>33500</v>
      </c>
      <c r="F7" s="4">
        <v>0</v>
      </c>
      <c r="G7" s="4">
        <v>0</v>
      </c>
      <c r="H7" s="4">
        <v>33500</v>
      </c>
      <c r="I7" s="4">
        <v>579.77</v>
      </c>
      <c r="J7" s="4">
        <v>22851.9</v>
      </c>
      <c r="K7" s="4">
        <v>22851.9</v>
      </c>
      <c r="L7" s="4">
        <v>10648.1</v>
      </c>
      <c r="M7" s="4">
        <v>10648.1</v>
      </c>
      <c r="N7" s="4">
        <v>10068.33</v>
      </c>
      <c r="O7" s="3" t="s">
        <v>16</v>
      </c>
    </row>
    <row r="8" spans="1:15" outlineLevel="2" x14ac:dyDescent="0.2">
      <c r="A8" s="3" t="s">
        <v>0</v>
      </c>
      <c r="B8" s="3" t="s">
        <v>1</v>
      </c>
      <c r="C8" s="3" t="s">
        <v>17</v>
      </c>
      <c r="D8" s="3" t="s">
        <v>18</v>
      </c>
      <c r="E8" s="4">
        <v>11000</v>
      </c>
      <c r="F8" s="4">
        <v>0</v>
      </c>
      <c r="G8" s="4">
        <v>-3400</v>
      </c>
      <c r="H8" s="4">
        <v>7600</v>
      </c>
      <c r="I8" s="4">
        <v>0</v>
      </c>
      <c r="J8" s="4">
        <v>7567</v>
      </c>
      <c r="K8" s="4">
        <v>7567</v>
      </c>
      <c r="L8" s="4">
        <v>33</v>
      </c>
      <c r="M8" s="4">
        <v>33</v>
      </c>
      <c r="N8" s="4">
        <v>33</v>
      </c>
      <c r="O8" s="3" t="s">
        <v>19</v>
      </c>
    </row>
    <row r="9" spans="1:15" outlineLevel="2" x14ac:dyDescent="0.2">
      <c r="A9" s="3" t="s">
        <v>0</v>
      </c>
      <c r="B9" s="3" t="s">
        <v>1</v>
      </c>
      <c r="C9" s="3" t="s">
        <v>20</v>
      </c>
      <c r="D9" s="3" t="s">
        <v>21</v>
      </c>
      <c r="E9" s="4">
        <v>20000</v>
      </c>
      <c r="F9" s="4">
        <v>0</v>
      </c>
      <c r="G9" s="4">
        <v>-4084.4</v>
      </c>
      <c r="H9" s="4">
        <v>15915.6</v>
      </c>
      <c r="I9" s="4">
        <v>6400</v>
      </c>
      <c r="J9" s="4">
        <v>0</v>
      </c>
      <c r="K9" s="4">
        <v>0</v>
      </c>
      <c r="L9" s="4">
        <v>15915.6</v>
      </c>
      <c r="M9" s="4">
        <v>15915.6</v>
      </c>
      <c r="N9" s="4">
        <v>9515.6</v>
      </c>
      <c r="O9" s="3" t="s">
        <v>22</v>
      </c>
    </row>
    <row r="10" spans="1:15" outlineLevel="2" x14ac:dyDescent="0.2">
      <c r="A10" s="3" t="s">
        <v>0</v>
      </c>
      <c r="B10" s="3" t="s">
        <v>1</v>
      </c>
      <c r="C10" s="3" t="s">
        <v>23</v>
      </c>
      <c r="D10" s="3" t="s">
        <v>24</v>
      </c>
      <c r="E10" s="4">
        <v>1000</v>
      </c>
      <c r="F10" s="4">
        <v>0</v>
      </c>
      <c r="G10" s="4">
        <v>0</v>
      </c>
      <c r="H10" s="4">
        <v>1000</v>
      </c>
      <c r="I10" s="4">
        <v>0</v>
      </c>
      <c r="J10" s="4">
        <v>858.8</v>
      </c>
      <c r="K10" s="4">
        <v>858.8</v>
      </c>
      <c r="L10" s="4">
        <v>141.19999999999999</v>
      </c>
      <c r="M10" s="4">
        <v>141.19999999999999</v>
      </c>
      <c r="N10" s="4">
        <v>141.19999999999999</v>
      </c>
      <c r="O10" s="3" t="s">
        <v>25</v>
      </c>
    </row>
    <row r="11" spans="1:15" outlineLevel="2" x14ac:dyDescent="0.2">
      <c r="A11" s="3" t="s">
        <v>0</v>
      </c>
      <c r="B11" s="3" t="s">
        <v>1</v>
      </c>
      <c r="C11" s="3" t="s">
        <v>26</v>
      </c>
      <c r="D11" s="3" t="s">
        <v>27</v>
      </c>
      <c r="E11" s="4">
        <v>36000</v>
      </c>
      <c r="F11" s="4">
        <v>0</v>
      </c>
      <c r="G11" s="4">
        <v>0</v>
      </c>
      <c r="H11" s="4">
        <v>36000</v>
      </c>
      <c r="I11" s="4">
        <v>0</v>
      </c>
      <c r="J11" s="4">
        <v>34392.879999999997</v>
      </c>
      <c r="K11" s="4">
        <v>34392.85</v>
      </c>
      <c r="L11" s="4">
        <v>1607.12</v>
      </c>
      <c r="M11" s="4">
        <v>1607.15</v>
      </c>
      <c r="N11" s="4">
        <v>1607.12</v>
      </c>
      <c r="O11" s="3" t="s">
        <v>28</v>
      </c>
    </row>
    <row r="12" spans="1:15" outlineLevel="2" x14ac:dyDescent="0.2">
      <c r="A12" s="3" t="s">
        <v>0</v>
      </c>
      <c r="B12" s="3" t="s">
        <v>1</v>
      </c>
      <c r="C12" s="3" t="s">
        <v>29</v>
      </c>
      <c r="D12" s="3" t="s">
        <v>30</v>
      </c>
      <c r="E12" s="4">
        <v>1500</v>
      </c>
      <c r="F12" s="4">
        <v>0</v>
      </c>
      <c r="G12" s="4">
        <v>4084.4</v>
      </c>
      <c r="H12" s="4">
        <v>5584.4</v>
      </c>
      <c r="I12" s="4">
        <v>0</v>
      </c>
      <c r="J12" s="4">
        <v>3844.4</v>
      </c>
      <c r="K12" s="4">
        <v>3844.4</v>
      </c>
      <c r="L12" s="4">
        <v>1740</v>
      </c>
      <c r="M12" s="4">
        <v>1740</v>
      </c>
      <c r="N12" s="4">
        <v>1740</v>
      </c>
      <c r="O12" s="3" t="s">
        <v>31</v>
      </c>
    </row>
    <row r="13" spans="1:15" outlineLevel="2" x14ac:dyDescent="0.2">
      <c r="A13" s="3" t="s">
        <v>0</v>
      </c>
      <c r="B13" s="3" t="s">
        <v>1</v>
      </c>
      <c r="C13" s="3" t="s">
        <v>32</v>
      </c>
      <c r="D13" s="3" t="s">
        <v>33</v>
      </c>
      <c r="E13" s="4">
        <v>3000</v>
      </c>
      <c r="F13" s="4">
        <v>0</v>
      </c>
      <c r="G13" s="4">
        <v>0</v>
      </c>
      <c r="H13" s="4">
        <v>3000</v>
      </c>
      <c r="I13" s="4">
        <v>0</v>
      </c>
      <c r="J13" s="4">
        <v>2660</v>
      </c>
      <c r="K13" s="4">
        <v>2660</v>
      </c>
      <c r="L13" s="4">
        <v>340</v>
      </c>
      <c r="M13" s="4">
        <v>340</v>
      </c>
      <c r="N13" s="4">
        <v>340</v>
      </c>
      <c r="O13" s="3" t="s">
        <v>34</v>
      </c>
    </row>
    <row r="14" spans="1:15" outlineLevel="2" x14ac:dyDescent="0.2">
      <c r="A14" s="3" t="s">
        <v>0</v>
      </c>
      <c r="B14" s="3" t="s">
        <v>1</v>
      </c>
      <c r="C14" s="3" t="s">
        <v>35</v>
      </c>
      <c r="D14" s="3" t="s">
        <v>36</v>
      </c>
      <c r="E14" s="4">
        <v>1800</v>
      </c>
      <c r="F14" s="4">
        <v>0</v>
      </c>
      <c r="G14" s="4">
        <v>0</v>
      </c>
      <c r="H14" s="4">
        <v>1800</v>
      </c>
      <c r="I14" s="4">
        <v>0.01</v>
      </c>
      <c r="J14" s="4">
        <v>1799.99</v>
      </c>
      <c r="K14" s="4">
        <v>1297</v>
      </c>
      <c r="L14" s="4">
        <v>0.01</v>
      </c>
      <c r="M14" s="4">
        <v>503</v>
      </c>
      <c r="N14" s="4">
        <v>0</v>
      </c>
      <c r="O14" s="3" t="s">
        <v>37</v>
      </c>
    </row>
    <row r="15" spans="1:15" outlineLevel="2" x14ac:dyDescent="0.2">
      <c r="A15" s="3" t="s">
        <v>0</v>
      </c>
      <c r="B15" s="3" t="s">
        <v>1</v>
      </c>
      <c r="C15" s="3" t="s">
        <v>38</v>
      </c>
      <c r="D15" s="3" t="s">
        <v>39</v>
      </c>
      <c r="E15" s="4">
        <v>2000</v>
      </c>
      <c r="F15" s="4">
        <v>0</v>
      </c>
      <c r="G15" s="4">
        <v>0</v>
      </c>
      <c r="H15" s="4">
        <v>2000</v>
      </c>
      <c r="I15" s="4">
        <v>422.67</v>
      </c>
      <c r="J15" s="4">
        <v>1577.28</v>
      </c>
      <c r="K15" s="4">
        <v>1549.45</v>
      </c>
      <c r="L15" s="4">
        <v>422.72</v>
      </c>
      <c r="M15" s="4">
        <v>450.55</v>
      </c>
      <c r="N15" s="4">
        <v>0.05</v>
      </c>
      <c r="O15" s="3" t="s">
        <v>40</v>
      </c>
    </row>
    <row r="16" spans="1:15" outlineLevel="2" x14ac:dyDescent="0.2">
      <c r="A16" s="3" t="s">
        <v>0</v>
      </c>
      <c r="B16" s="3" t="s">
        <v>1</v>
      </c>
      <c r="C16" s="3" t="s">
        <v>41</v>
      </c>
      <c r="D16" s="3" t="s">
        <v>42</v>
      </c>
      <c r="E16" s="4">
        <v>2000</v>
      </c>
      <c r="F16" s="4">
        <v>0</v>
      </c>
      <c r="G16" s="4">
        <v>0</v>
      </c>
      <c r="H16" s="4">
        <v>2000</v>
      </c>
      <c r="I16" s="4">
        <v>173.62</v>
      </c>
      <c r="J16" s="4">
        <v>1826.38</v>
      </c>
      <c r="K16" s="4">
        <v>1826.38</v>
      </c>
      <c r="L16" s="4">
        <v>173.62</v>
      </c>
      <c r="M16" s="4">
        <v>173.62</v>
      </c>
      <c r="N16" s="4">
        <v>0</v>
      </c>
      <c r="O16" s="3" t="s">
        <v>43</v>
      </c>
    </row>
    <row r="17" spans="1:15" outlineLevel="2" x14ac:dyDescent="0.2">
      <c r="A17" s="3" t="s">
        <v>0</v>
      </c>
      <c r="B17" s="3" t="s">
        <v>1</v>
      </c>
      <c r="C17" s="3" t="s">
        <v>44</v>
      </c>
      <c r="D17" s="3" t="s">
        <v>45</v>
      </c>
      <c r="E17" s="4">
        <v>6660</v>
      </c>
      <c r="F17" s="4">
        <v>0</v>
      </c>
      <c r="G17" s="4">
        <v>0</v>
      </c>
      <c r="H17" s="4">
        <v>6660</v>
      </c>
      <c r="I17" s="4">
        <v>0</v>
      </c>
      <c r="J17" s="4">
        <v>6659.3</v>
      </c>
      <c r="K17" s="4">
        <v>6659.3</v>
      </c>
      <c r="L17" s="4">
        <v>0.7</v>
      </c>
      <c r="M17" s="4">
        <v>0.7</v>
      </c>
      <c r="N17" s="4">
        <v>0.7</v>
      </c>
      <c r="O17" s="3" t="s">
        <v>46</v>
      </c>
    </row>
    <row r="18" spans="1:15" outlineLevel="2" x14ac:dyDescent="0.2">
      <c r="A18" s="3" t="s">
        <v>0</v>
      </c>
      <c r="B18" s="3" t="s">
        <v>1</v>
      </c>
      <c r="C18" s="3" t="s">
        <v>47</v>
      </c>
      <c r="D18" s="3" t="s">
        <v>48</v>
      </c>
      <c r="E18" s="4">
        <v>2500</v>
      </c>
      <c r="F18" s="4">
        <v>0</v>
      </c>
      <c r="G18" s="4">
        <v>0</v>
      </c>
      <c r="H18" s="4">
        <v>2500</v>
      </c>
      <c r="I18" s="4">
        <v>350.1</v>
      </c>
      <c r="J18" s="4">
        <v>1705.66</v>
      </c>
      <c r="K18" s="4">
        <v>1705.66</v>
      </c>
      <c r="L18" s="4">
        <v>794.34</v>
      </c>
      <c r="M18" s="4">
        <v>794.34</v>
      </c>
      <c r="N18" s="4">
        <v>444.24</v>
      </c>
      <c r="O18" s="3" t="s">
        <v>49</v>
      </c>
    </row>
    <row r="19" spans="1:15" outlineLevel="2" x14ac:dyDescent="0.2">
      <c r="A19" s="3" t="s">
        <v>0</v>
      </c>
      <c r="B19" s="3" t="s">
        <v>1</v>
      </c>
      <c r="C19" s="3" t="s">
        <v>50</v>
      </c>
      <c r="D19" s="3" t="s">
        <v>51</v>
      </c>
      <c r="E19" s="4">
        <v>1000</v>
      </c>
      <c r="F19" s="4">
        <v>0</v>
      </c>
      <c r="G19" s="4">
        <v>0</v>
      </c>
      <c r="H19" s="4">
        <v>1000</v>
      </c>
      <c r="I19" s="4">
        <v>0.24</v>
      </c>
      <c r="J19" s="4">
        <v>999.76</v>
      </c>
      <c r="K19" s="4">
        <v>999.76</v>
      </c>
      <c r="L19" s="4">
        <v>0.24</v>
      </c>
      <c r="M19" s="4">
        <v>0.24</v>
      </c>
      <c r="N19" s="4">
        <v>0</v>
      </c>
      <c r="O19" s="3" t="s">
        <v>52</v>
      </c>
    </row>
    <row r="20" spans="1:15" outlineLevel="2" x14ac:dyDescent="0.2">
      <c r="A20" s="3" t="s">
        <v>0</v>
      </c>
      <c r="B20" s="3" t="s">
        <v>1</v>
      </c>
      <c r="C20" s="3" t="s">
        <v>53</v>
      </c>
      <c r="D20" s="3" t="s">
        <v>54</v>
      </c>
      <c r="E20" s="4">
        <v>250</v>
      </c>
      <c r="F20" s="4">
        <v>0</v>
      </c>
      <c r="G20" s="4">
        <v>0</v>
      </c>
      <c r="H20" s="4">
        <v>250</v>
      </c>
      <c r="I20" s="4">
        <v>0</v>
      </c>
      <c r="J20" s="4">
        <v>143.07</v>
      </c>
      <c r="K20" s="4">
        <v>143.07</v>
      </c>
      <c r="L20" s="4">
        <v>106.93</v>
      </c>
      <c r="M20" s="4">
        <v>106.93</v>
      </c>
      <c r="N20" s="4">
        <v>106.93</v>
      </c>
      <c r="O20" s="3" t="s">
        <v>55</v>
      </c>
    </row>
    <row r="21" spans="1:15" outlineLevel="1" x14ac:dyDescent="0.2">
      <c r="A21" s="5" t="s">
        <v>56</v>
      </c>
      <c r="B21" s="5" t="s">
        <v>57</v>
      </c>
      <c r="C21" s="5" t="s">
        <v>57</v>
      </c>
      <c r="D21" s="5" t="s">
        <v>57</v>
      </c>
      <c r="E21" s="6">
        <v>166110</v>
      </c>
      <c r="F21" s="29">
        <f>SUM(F3:F20)</f>
        <v>0</v>
      </c>
      <c r="G21" s="29">
        <f>SUM(G3:G20)</f>
        <v>-3399.9999999999995</v>
      </c>
      <c r="H21" s="6">
        <v>162710</v>
      </c>
      <c r="I21" s="6">
        <v>7926.42</v>
      </c>
      <c r="J21" s="6">
        <v>106391.91</v>
      </c>
      <c r="K21" s="6">
        <v>104664.67</v>
      </c>
      <c r="L21" s="6">
        <v>56318.09</v>
      </c>
      <c r="M21" s="6">
        <v>58045.33</v>
      </c>
      <c r="N21" s="6">
        <v>48391.67</v>
      </c>
      <c r="O21" s="5" t="s">
        <v>57</v>
      </c>
    </row>
    <row r="22" spans="1:15" outlineLevel="2" x14ac:dyDescent="0.2">
      <c r="A22" s="3" t="s">
        <v>58</v>
      </c>
      <c r="B22" s="3" t="s">
        <v>1</v>
      </c>
      <c r="C22" s="3" t="s">
        <v>59</v>
      </c>
      <c r="D22" s="3" t="s">
        <v>60</v>
      </c>
      <c r="E22" s="4">
        <v>418140</v>
      </c>
      <c r="F22" s="4">
        <v>12203.8</v>
      </c>
      <c r="G22" s="4">
        <v>22970</v>
      </c>
      <c r="H22" s="4">
        <v>453313.8</v>
      </c>
      <c r="I22" s="4">
        <v>0</v>
      </c>
      <c r="J22" s="4">
        <v>435786.11</v>
      </c>
      <c r="K22" s="4">
        <v>435786.11</v>
      </c>
      <c r="L22" s="4">
        <v>17527.689999999999</v>
      </c>
      <c r="M22" s="4">
        <v>17527.689999999999</v>
      </c>
      <c r="N22" s="4">
        <v>17527.689999999999</v>
      </c>
      <c r="O22" s="3" t="s">
        <v>61</v>
      </c>
    </row>
    <row r="23" spans="1:15" outlineLevel="2" x14ac:dyDescent="0.2">
      <c r="A23" s="3" t="s">
        <v>58</v>
      </c>
      <c r="B23" s="3" t="s">
        <v>1</v>
      </c>
      <c r="C23" s="3" t="s">
        <v>62</v>
      </c>
      <c r="D23" s="3" t="s">
        <v>63</v>
      </c>
      <c r="E23" s="4">
        <v>35662</v>
      </c>
      <c r="F23" s="4">
        <v>0</v>
      </c>
      <c r="G23" s="4">
        <v>2251</v>
      </c>
      <c r="H23" s="4">
        <v>37913</v>
      </c>
      <c r="I23" s="4">
        <v>359.79</v>
      </c>
      <c r="J23" s="4">
        <v>33245.519999999997</v>
      </c>
      <c r="K23" s="4">
        <v>33245.519999999997</v>
      </c>
      <c r="L23" s="4">
        <v>4667.4799999999996</v>
      </c>
      <c r="M23" s="4">
        <v>4667.4799999999996</v>
      </c>
      <c r="N23" s="4">
        <v>4307.6899999999996</v>
      </c>
      <c r="O23" s="3" t="s">
        <v>64</v>
      </c>
    </row>
    <row r="24" spans="1:15" outlineLevel="2" x14ac:dyDescent="0.2">
      <c r="A24" s="3" t="s">
        <v>58</v>
      </c>
      <c r="B24" s="3" t="s">
        <v>1</v>
      </c>
      <c r="C24" s="3" t="s">
        <v>65</v>
      </c>
      <c r="D24" s="3" t="s">
        <v>66</v>
      </c>
      <c r="E24" s="4">
        <v>11948</v>
      </c>
      <c r="F24" s="4">
        <v>0</v>
      </c>
      <c r="G24" s="4">
        <v>800</v>
      </c>
      <c r="H24" s="4">
        <v>12748</v>
      </c>
      <c r="I24" s="4">
        <v>466.67</v>
      </c>
      <c r="J24" s="4">
        <v>10557.63</v>
      </c>
      <c r="K24" s="4">
        <v>10557.63</v>
      </c>
      <c r="L24" s="4">
        <v>2190.37</v>
      </c>
      <c r="M24" s="4">
        <v>2190.37</v>
      </c>
      <c r="N24" s="4">
        <v>1723.7</v>
      </c>
      <c r="O24" s="3" t="s">
        <v>67</v>
      </c>
    </row>
    <row r="25" spans="1:15" outlineLevel="2" x14ac:dyDescent="0.2">
      <c r="A25" s="3" t="s">
        <v>58</v>
      </c>
      <c r="B25" s="3" t="s">
        <v>1</v>
      </c>
      <c r="C25" s="3" t="s">
        <v>68</v>
      </c>
      <c r="D25" s="3" t="s">
        <v>69</v>
      </c>
      <c r="E25" s="4">
        <v>2843.71</v>
      </c>
      <c r="F25" s="4">
        <v>0</v>
      </c>
      <c r="G25" s="4">
        <v>-2000</v>
      </c>
      <c r="H25" s="4">
        <v>843.71</v>
      </c>
      <c r="I25" s="4">
        <v>0</v>
      </c>
      <c r="J25" s="4">
        <v>0</v>
      </c>
      <c r="K25" s="4">
        <v>0</v>
      </c>
      <c r="L25" s="4">
        <v>843.71</v>
      </c>
      <c r="M25" s="4">
        <v>843.71</v>
      </c>
      <c r="N25" s="4">
        <v>843.71</v>
      </c>
      <c r="O25" s="3" t="s">
        <v>70</v>
      </c>
    </row>
    <row r="26" spans="1:15" outlineLevel="2" x14ac:dyDescent="0.2">
      <c r="A26" s="3" t="s">
        <v>58</v>
      </c>
      <c r="B26" s="3" t="s">
        <v>1</v>
      </c>
      <c r="C26" s="3" t="s">
        <v>71</v>
      </c>
      <c r="D26" s="3" t="s">
        <v>72</v>
      </c>
      <c r="E26" s="4">
        <v>6964.56</v>
      </c>
      <c r="F26" s="4">
        <v>0</v>
      </c>
      <c r="G26" s="4">
        <v>370</v>
      </c>
      <c r="H26" s="4">
        <v>7334.56</v>
      </c>
      <c r="I26" s="4">
        <v>0</v>
      </c>
      <c r="J26" s="4">
        <v>7327.72</v>
      </c>
      <c r="K26" s="4">
        <v>7327.72</v>
      </c>
      <c r="L26" s="4">
        <v>6.84</v>
      </c>
      <c r="M26" s="4">
        <v>6.84</v>
      </c>
      <c r="N26" s="4">
        <v>6.84</v>
      </c>
      <c r="O26" s="3" t="s">
        <v>73</v>
      </c>
    </row>
    <row r="27" spans="1:15" outlineLevel="2" x14ac:dyDescent="0.2">
      <c r="A27" s="3" t="s">
        <v>58</v>
      </c>
      <c r="B27" s="3" t="s">
        <v>1</v>
      </c>
      <c r="C27" s="3" t="s">
        <v>74</v>
      </c>
      <c r="D27" s="3" t="s">
        <v>75</v>
      </c>
      <c r="E27" s="4">
        <v>9804</v>
      </c>
      <c r="F27" s="4">
        <v>0</v>
      </c>
      <c r="G27" s="4">
        <v>3672</v>
      </c>
      <c r="H27" s="4">
        <v>13476</v>
      </c>
      <c r="I27" s="4">
        <v>4145.04</v>
      </c>
      <c r="J27" s="4">
        <v>9330.9599999999991</v>
      </c>
      <c r="K27" s="4">
        <v>9330.9599999999991</v>
      </c>
      <c r="L27" s="4">
        <v>4145.04</v>
      </c>
      <c r="M27" s="4">
        <v>4145.04</v>
      </c>
      <c r="N27" s="4">
        <v>0</v>
      </c>
      <c r="O27" s="3" t="s">
        <v>76</v>
      </c>
    </row>
    <row r="28" spans="1:15" outlineLevel="2" x14ac:dyDescent="0.2">
      <c r="A28" s="3" t="s">
        <v>58</v>
      </c>
      <c r="B28" s="3" t="s">
        <v>1</v>
      </c>
      <c r="C28" s="3" t="s">
        <v>77</v>
      </c>
      <c r="D28" s="3" t="s">
        <v>78</v>
      </c>
      <c r="E28" s="4">
        <v>6704.68</v>
      </c>
      <c r="F28" s="4">
        <v>319.56</v>
      </c>
      <c r="G28" s="4">
        <v>0</v>
      </c>
      <c r="H28" s="4">
        <v>7024.24</v>
      </c>
      <c r="I28" s="4">
        <v>0</v>
      </c>
      <c r="J28" s="4">
        <v>3835.7</v>
      </c>
      <c r="K28" s="4">
        <v>3835.7</v>
      </c>
      <c r="L28" s="4">
        <v>3188.54</v>
      </c>
      <c r="M28" s="4">
        <v>3188.54</v>
      </c>
      <c r="N28" s="4">
        <v>3188.54</v>
      </c>
      <c r="O28" s="3" t="s">
        <v>79</v>
      </c>
    </row>
    <row r="29" spans="1:15" outlineLevel="2" x14ac:dyDescent="0.2">
      <c r="A29" s="3" t="s">
        <v>58</v>
      </c>
      <c r="B29" s="3" t="s">
        <v>1</v>
      </c>
      <c r="C29" s="3" t="s">
        <v>80</v>
      </c>
      <c r="D29" s="3" t="s">
        <v>81</v>
      </c>
      <c r="E29" s="4">
        <v>7409.36</v>
      </c>
      <c r="F29" s="4">
        <v>0</v>
      </c>
      <c r="G29" s="4">
        <v>0</v>
      </c>
      <c r="H29" s="4">
        <v>7409.36</v>
      </c>
      <c r="I29" s="4">
        <v>0</v>
      </c>
      <c r="J29" s="4">
        <v>1266.9000000000001</v>
      </c>
      <c r="K29" s="4">
        <v>1266.9000000000001</v>
      </c>
      <c r="L29" s="4">
        <v>6142.46</v>
      </c>
      <c r="M29" s="4">
        <v>6142.46</v>
      </c>
      <c r="N29" s="4">
        <v>6142.46</v>
      </c>
      <c r="O29" s="3" t="s">
        <v>82</v>
      </c>
    </row>
    <row r="30" spans="1:15" outlineLevel="2" x14ac:dyDescent="0.2">
      <c r="A30" s="3" t="s">
        <v>58</v>
      </c>
      <c r="B30" s="3" t="s">
        <v>1</v>
      </c>
      <c r="C30" s="3" t="s">
        <v>83</v>
      </c>
      <c r="D30" s="3" t="s">
        <v>84</v>
      </c>
      <c r="E30" s="4">
        <v>54134.92</v>
      </c>
      <c r="F30" s="4">
        <v>1811.51</v>
      </c>
      <c r="G30" s="4">
        <v>3417.02</v>
      </c>
      <c r="H30" s="4">
        <v>59363.45</v>
      </c>
      <c r="I30" s="4">
        <v>524.35</v>
      </c>
      <c r="J30" s="4">
        <v>56953.03</v>
      </c>
      <c r="K30" s="4">
        <v>56953.03</v>
      </c>
      <c r="L30" s="4">
        <v>2410.42</v>
      </c>
      <c r="M30" s="4">
        <v>2410.42</v>
      </c>
      <c r="N30" s="4">
        <v>1886.07</v>
      </c>
      <c r="O30" s="3" t="s">
        <v>85</v>
      </c>
    </row>
    <row r="31" spans="1:15" outlineLevel="2" x14ac:dyDescent="0.2">
      <c r="A31" s="3" t="s">
        <v>58</v>
      </c>
      <c r="B31" s="3" t="s">
        <v>1</v>
      </c>
      <c r="C31" s="3" t="s">
        <v>86</v>
      </c>
      <c r="D31" s="3" t="s">
        <v>87</v>
      </c>
      <c r="E31" s="4">
        <v>35662</v>
      </c>
      <c r="F31" s="4">
        <v>0</v>
      </c>
      <c r="G31" s="4">
        <v>2251</v>
      </c>
      <c r="H31" s="4">
        <v>37913</v>
      </c>
      <c r="I31" s="4">
        <v>782.7</v>
      </c>
      <c r="J31" s="4">
        <v>31700.91</v>
      </c>
      <c r="K31" s="4">
        <v>31700.91</v>
      </c>
      <c r="L31" s="4">
        <v>6212.09</v>
      </c>
      <c r="M31" s="4">
        <v>6212.09</v>
      </c>
      <c r="N31" s="4">
        <v>5429.39</v>
      </c>
      <c r="O31" s="3" t="s">
        <v>88</v>
      </c>
    </row>
    <row r="32" spans="1:15" outlineLevel="2" x14ac:dyDescent="0.2">
      <c r="A32" s="3" t="s">
        <v>58</v>
      </c>
      <c r="B32" s="3" t="s">
        <v>1</v>
      </c>
      <c r="C32" s="3" t="s">
        <v>89</v>
      </c>
      <c r="D32" s="3" t="s">
        <v>90</v>
      </c>
      <c r="E32" s="4">
        <v>4580.43</v>
      </c>
      <c r="F32" s="4">
        <v>0</v>
      </c>
      <c r="G32" s="4">
        <v>2000</v>
      </c>
      <c r="H32" s="4">
        <v>6580.43</v>
      </c>
      <c r="I32" s="4">
        <v>0</v>
      </c>
      <c r="J32" s="4">
        <v>4998.7700000000004</v>
      </c>
      <c r="K32" s="4">
        <v>4998.7700000000004</v>
      </c>
      <c r="L32" s="4">
        <v>1581.66</v>
      </c>
      <c r="M32" s="4">
        <v>1581.66</v>
      </c>
      <c r="N32" s="4">
        <v>1581.66</v>
      </c>
      <c r="O32" s="3" t="s">
        <v>91</v>
      </c>
    </row>
    <row r="33" spans="1:15" outlineLevel="2" x14ac:dyDescent="0.2">
      <c r="A33" s="3" t="s">
        <v>58</v>
      </c>
      <c r="B33" s="3" t="s">
        <v>1</v>
      </c>
      <c r="C33" s="3" t="s">
        <v>92</v>
      </c>
      <c r="D33" s="3" t="s">
        <v>93</v>
      </c>
      <c r="E33" s="4">
        <v>0</v>
      </c>
      <c r="F33" s="4">
        <v>0</v>
      </c>
      <c r="G33" s="4">
        <v>11050</v>
      </c>
      <c r="H33" s="4">
        <v>11050</v>
      </c>
      <c r="I33" s="4">
        <v>0</v>
      </c>
      <c r="J33" s="4">
        <v>11029.93</v>
      </c>
      <c r="K33" s="4">
        <v>11029.93</v>
      </c>
      <c r="L33" s="4">
        <v>20.07</v>
      </c>
      <c r="M33" s="4">
        <v>20.07</v>
      </c>
      <c r="N33" s="4">
        <v>20.07</v>
      </c>
      <c r="O33" s="3" t="s">
        <v>94</v>
      </c>
    </row>
    <row r="34" spans="1:15" outlineLevel="1" x14ac:dyDescent="0.2">
      <c r="A34" s="5" t="s">
        <v>95</v>
      </c>
      <c r="B34" s="5" t="s">
        <v>57</v>
      </c>
      <c r="C34" s="5" t="s">
        <v>57</v>
      </c>
      <c r="D34" s="5" t="s">
        <v>57</v>
      </c>
      <c r="E34" s="6">
        <v>593853.66</v>
      </c>
      <c r="F34" s="29">
        <f>SUM(F22:F33)</f>
        <v>14334.869999999999</v>
      </c>
      <c r="G34" s="29">
        <f>SUM(G22:G33)</f>
        <v>46781.020000000004</v>
      </c>
      <c r="H34" s="6">
        <v>654969.55000000005</v>
      </c>
      <c r="I34" s="6">
        <v>6278.55</v>
      </c>
      <c r="J34" s="6">
        <v>606033.18000000005</v>
      </c>
      <c r="K34" s="6">
        <v>606033.18000000005</v>
      </c>
      <c r="L34" s="6">
        <v>48936.37</v>
      </c>
      <c r="M34" s="6">
        <v>48936.37</v>
      </c>
      <c r="N34" s="6">
        <v>42657.82</v>
      </c>
      <c r="O34" s="5" t="s">
        <v>57</v>
      </c>
    </row>
    <row r="35" spans="1:15" outlineLevel="2" x14ac:dyDescent="0.2">
      <c r="A35" s="3" t="s">
        <v>96</v>
      </c>
      <c r="B35" s="3" t="s">
        <v>97</v>
      </c>
      <c r="C35" s="3" t="s">
        <v>98</v>
      </c>
      <c r="D35" s="3" t="s">
        <v>15</v>
      </c>
      <c r="E35" s="4">
        <v>27000</v>
      </c>
      <c r="F35" s="4">
        <v>0</v>
      </c>
      <c r="G35" s="4">
        <v>-6280.27</v>
      </c>
      <c r="H35" s="4">
        <v>20719.73</v>
      </c>
      <c r="I35" s="4">
        <v>0</v>
      </c>
      <c r="J35" s="4">
        <v>20719.73</v>
      </c>
      <c r="K35" s="4">
        <v>20719.060000000001</v>
      </c>
      <c r="L35" s="4">
        <v>0</v>
      </c>
      <c r="M35" s="4">
        <v>0.67</v>
      </c>
      <c r="N35" s="4">
        <v>0</v>
      </c>
      <c r="O35" s="3" t="s">
        <v>99</v>
      </c>
    </row>
    <row r="36" spans="1:15" outlineLevel="2" x14ac:dyDescent="0.2">
      <c r="A36" s="3" t="s">
        <v>96</v>
      </c>
      <c r="B36" s="3" t="s">
        <v>97</v>
      </c>
      <c r="C36" s="3" t="s">
        <v>100</v>
      </c>
      <c r="D36" s="3" t="s">
        <v>101</v>
      </c>
      <c r="E36" s="4">
        <v>3500</v>
      </c>
      <c r="F36" s="4">
        <v>0</v>
      </c>
      <c r="G36" s="4">
        <v>823.72</v>
      </c>
      <c r="H36" s="4">
        <v>4323.72</v>
      </c>
      <c r="I36" s="4">
        <v>2.62</v>
      </c>
      <c r="J36" s="4">
        <v>3967.33</v>
      </c>
      <c r="K36" s="4">
        <v>3961.49</v>
      </c>
      <c r="L36" s="4">
        <v>356.39</v>
      </c>
      <c r="M36" s="4">
        <v>362.23</v>
      </c>
      <c r="N36" s="4">
        <v>353.77</v>
      </c>
      <c r="O36" s="3" t="s">
        <v>102</v>
      </c>
    </row>
    <row r="37" spans="1:15" outlineLevel="2" x14ac:dyDescent="0.2">
      <c r="A37" s="3" t="s">
        <v>96</v>
      </c>
      <c r="B37" s="3" t="s">
        <v>97</v>
      </c>
      <c r="C37" s="3" t="s">
        <v>103</v>
      </c>
      <c r="D37" s="3" t="s">
        <v>104</v>
      </c>
      <c r="E37" s="4">
        <v>443.45</v>
      </c>
      <c r="F37" s="4">
        <v>0</v>
      </c>
      <c r="G37" s="4">
        <v>-443.45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3" t="s">
        <v>105</v>
      </c>
    </row>
    <row r="38" spans="1:15" outlineLevel="2" x14ac:dyDescent="0.2">
      <c r="A38" s="3" t="s">
        <v>96</v>
      </c>
      <c r="B38" s="3" t="s">
        <v>97</v>
      </c>
      <c r="C38" s="3" t="s">
        <v>106</v>
      </c>
      <c r="D38" s="3" t="s">
        <v>107</v>
      </c>
      <c r="E38" s="4">
        <v>500</v>
      </c>
      <c r="F38" s="4">
        <v>0</v>
      </c>
      <c r="G38" s="4">
        <v>-500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3" t="s">
        <v>108</v>
      </c>
    </row>
    <row r="39" spans="1:15" outlineLevel="2" x14ac:dyDescent="0.2">
      <c r="A39" s="3" t="s">
        <v>96</v>
      </c>
      <c r="B39" s="3" t="s">
        <v>97</v>
      </c>
      <c r="C39" s="3" t="s">
        <v>109</v>
      </c>
      <c r="D39" s="3" t="s">
        <v>110</v>
      </c>
      <c r="E39" s="4">
        <v>0</v>
      </c>
      <c r="F39" s="4">
        <v>0</v>
      </c>
      <c r="G39" s="4">
        <v>6400</v>
      </c>
      <c r="H39" s="4">
        <v>6400</v>
      </c>
      <c r="I39" s="4">
        <v>0</v>
      </c>
      <c r="J39" s="4">
        <v>6392</v>
      </c>
      <c r="K39" s="4">
        <v>6392</v>
      </c>
      <c r="L39" s="4">
        <v>8</v>
      </c>
      <c r="M39" s="4">
        <v>8</v>
      </c>
      <c r="N39" s="4">
        <v>8</v>
      </c>
      <c r="O39" s="3" t="s">
        <v>111</v>
      </c>
    </row>
    <row r="40" spans="1:15" outlineLevel="2" x14ac:dyDescent="0.2">
      <c r="A40" s="3" t="s">
        <v>96</v>
      </c>
      <c r="B40" s="3" t="s">
        <v>97</v>
      </c>
      <c r="C40" s="3" t="s">
        <v>112</v>
      </c>
      <c r="D40" s="3" t="s">
        <v>113</v>
      </c>
      <c r="E40" s="4">
        <v>0</v>
      </c>
      <c r="F40" s="4">
        <v>0</v>
      </c>
      <c r="G40" s="4">
        <v>3400</v>
      </c>
      <c r="H40" s="4">
        <v>3400</v>
      </c>
      <c r="I40" s="4">
        <v>2820</v>
      </c>
      <c r="J40" s="4">
        <v>0</v>
      </c>
      <c r="K40" s="4">
        <v>0</v>
      </c>
      <c r="L40" s="4">
        <v>3400</v>
      </c>
      <c r="M40" s="4">
        <v>3400</v>
      </c>
      <c r="N40" s="4">
        <v>580</v>
      </c>
      <c r="O40" s="3" t="s">
        <v>114</v>
      </c>
    </row>
    <row r="41" spans="1:15" outlineLevel="1" x14ac:dyDescent="0.2">
      <c r="A41" s="5" t="s">
        <v>115</v>
      </c>
      <c r="B41" s="5" t="s">
        <v>57</v>
      </c>
      <c r="C41" s="5" t="s">
        <v>57</v>
      </c>
      <c r="D41" s="5" t="s">
        <v>57</v>
      </c>
      <c r="E41" s="6">
        <v>31443.45</v>
      </c>
      <c r="F41" s="29">
        <f>SUM(F35:F40)</f>
        <v>0</v>
      </c>
      <c r="G41" s="29">
        <f>SUM(G35:G40)</f>
        <v>3400</v>
      </c>
      <c r="H41" s="6">
        <v>34843.449999999997</v>
      </c>
      <c r="I41" s="6">
        <v>2822.62</v>
      </c>
      <c r="J41" s="6">
        <v>31079.06</v>
      </c>
      <c r="K41" s="6">
        <v>31072.55</v>
      </c>
      <c r="L41" s="6">
        <v>3764.39</v>
      </c>
      <c r="M41" s="6">
        <v>3770.9</v>
      </c>
      <c r="N41" s="6">
        <v>941.77</v>
      </c>
      <c r="O41" s="5" t="s">
        <v>57</v>
      </c>
    </row>
    <row r="42" spans="1:15" outlineLevel="2" x14ac:dyDescent="0.2">
      <c r="A42" s="3" t="s">
        <v>116</v>
      </c>
      <c r="B42" s="3" t="s">
        <v>97</v>
      </c>
      <c r="C42" s="3" t="s">
        <v>117</v>
      </c>
      <c r="D42" s="3" t="s">
        <v>118</v>
      </c>
      <c r="E42" s="4">
        <v>10000</v>
      </c>
      <c r="F42" s="4">
        <v>0</v>
      </c>
      <c r="G42" s="4">
        <v>0</v>
      </c>
      <c r="H42" s="4">
        <v>10000</v>
      </c>
      <c r="I42" s="4">
        <v>0</v>
      </c>
      <c r="J42" s="4">
        <v>10000</v>
      </c>
      <c r="K42" s="4">
        <v>10000</v>
      </c>
      <c r="L42" s="4">
        <v>0</v>
      </c>
      <c r="M42" s="4">
        <v>0</v>
      </c>
      <c r="N42" s="4">
        <v>0</v>
      </c>
      <c r="O42" s="3" t="s">
        <v>119</v>
      </c>
    </row>
    <row r="43" spans="1:15" outlineLevel="1" x14ac:dyDescent="0.2">
      <c r="A43" s="5" t="s">
        <v>120</v>
      </c>
      <c r="B43" s="5" t="s">
        <v>57</v>
      </c>
      <c r="C43" s="5" t="s">
        <v>57</v>
      </c>
      <c r="D43" s="5" t="s">
        <v>57</v>
      </c>
      <c r="E43" s="6">
        <v>10000</v>
      </c>
      <c r="F43" s="29">
        <f>SUM(F42)</f>
        <v>0</v>
      </c>
      <c r="G43" s="29">
        <f>SUM(G42)</f>
        <v>0</v>
      </c>
      <c r="H43" s="6">
        <v>10000</v>
      </c>
      <c r="I43" s="6">
        <v>0</v>
      </c>
      <c r="J43" s="6">
        <v>10000</v>
      </c>
      <c r="K43" s="6">
        <v>10000</v>
      </c>
      <c r="L43" s="6">
        <v>0</v>
      </c>
      <c r="M43" s="6">
        <v>0</v>
      </c>
      <c r="N43" s="6">
        <v>0</v>
      </c>
      <c r="O43" s="5" t="s">
        <v>57</v>
      </c>
    </row>
    <row r="44" spans="1:15" outlineLevel="2" x14ac:dyDescent="0.2">
      <c r="A44" s="3" t="s">
        <v>121</v>
      </c>
      <c r="B44" s="3" t="s">
        <v>97</v>
      </c>
      <c r="C44" s="3" t="s">
        <v>122</v>
      </c>
      <c r="D44" s="3" t="s">
        <v>123</v>
      </c>
      <c r="E44" s="4">
        <v>0</v>
      </c>
      <c r="F44" s="4">
        <v>0</v>
      </c>
      <c r="G44" s="4">
        <v>5000</v>
      </c>
      <c r="H44" s="4">
        <v>5000</v>
      </c>
      <c r="I44" s="4">
        <v>0</v>
      </c>
      <c r="J44" s="4">
        <v>4461.3999999999996</v>
      </c>
      <c r="K44" s="4">
        <v>4461.3999999999996</v>
      </c>
      <c r="L44" s="4">
        <v>538.6</v>
      </c>
      <c r="M44" s="4">
        <v>538.6</v>
      </c>
      <c r="N44" s="4">
        <v>538.6</v>
      </c>
      <c r="O44" s="3" t="s">
        <v>124</v>
      </c>
    </row>
    <row r="45" spans="1:15" outlineLevel="2" x14ac:dyDescent="0.2">
      <c r="A45" s="3" t="s">
        <v>121</v>
      </c>
      <c r="B45" s="3" t="s">
        <v>97</v>
      </c>
      <c r="C45" s="3" t="s">
        <v>117</v>
      </c>
      <c r="D45" s="3" t="s">
        <v>118</v>
      </c>
      <c r="E45" s="4">
        <v>10000</v>
      </c>
      <c r="F45" s="4">
        <v>0</v>
      </c>
      <c r="G45" s="4">
        <v>-5000</v>
      </c>
      <c r="H45" s="4">
        <v>5000</v>
      </c>
      <c r="I45" s="4">
        <v>0</v>
      </c>
      <c r="J45" s="4">
        <v>4999.34</v>
      </c>
      <c r="K45" s="4">
        <v>4999.34</v>
      </c>
      <c r="L45" s="4">
        <v>0.66</v>
      </c>
      <c r="M45" s="4">
        <v>0.66</v>
      </c>
      <c r="N45" s="4">
        <v>0.66</v>
      </c>
      <c r="O45" s="3" t="s">
        <v>119</v>
      </c>
    </row>
    <row r="46" spans="1:15" outlineLevel="1" x14ac:dyDescent="0.2">
      <c r="A46" s="5" t="s">
        <v>125</v>
      </c>
      <c r="B46" s="5" t="s">
        <v>57</v>
      </c>
      <c r="C46" s="5" t="s">
        <v>57</v>
      </c>
      <c r="D46" s="5" t="s">
        <v>57</v>
      </c>
      <c r="E46" s="6">
        <v>10000</v>
      </c>
      <c r="F46" s="29">
        <f>SUM(F44:F45)</f>
        <v>0</v>
      </c>
      <c r="G46" s="29">
        <f>SUM(G44:G45)</f>
        <v>0</v>
      </c>
      <c r="H46" s="6">
        <v>10000</v>
      </c>
      <c r="I46" s="6">
        <v>0</v>
      </c>
      <c r="J46" s="6">
        <v>9460.74</v>
      </c>
      <c r="K46" s="6">
        <v>9460.74</v>
      </c>
      <c r="L46" s="6">
        <v>539.26</v>
      </c>
      <c r="M46" s="6">
        <v>539.26</v>
      </c>
      <c r="N46" s="6">
        <v>539.26</v>
      </c>
      <c r="O46" s="5" t="s">
        <v>57</v>
      </c>
    </row>
    <row r="47" spans="1:15" outlineLevel="2" x14ac:dyDescent="0.2">
      <c r="A47" s="3" t="s">
        <v>126</v>
      </c>
      <c r="B47" s="3" t="s">
        <v>97</v>
      </c>
      <c r="C47" s="3" t="s">
        <v>117</v>
      </c>
      <c r="D47" s="3" t="s">
        <v>118</v>
      </c>
      <c r="E47" s="4">
        <v>10000</v>
      </c>
      <c r="F47" s="4">
        <v>0</v>
      </c>
      <c r="G47" s="4">
        <v>0</v>
      </c>
      <c r="H47" s="4">
        <v>10000</v>
      </c>
      <c r="I47" s="4">
        <v>0</v>
      </c>
      <c r="J47" s="4">
        <v>10000</v>
      </c>
      <c r="K47" s="4">
        <v>10000</v>
      </c>
      <c r="L47" s="4">
        <v>0</v>
      </c>
      <c r="M47" s="4">
        <v>0</v>
      </c>
      <c r="N47" s="4">
        <v>0</v>
      </c>
      <c r="O47" s="3" t="s">
        <v>127</v>
      </c>
    </row>
    <row r="48" spans="1:15" outlineLevel="1" x14ac:dyDescent="0.2">
      <c r="A48" s="5" t="s">
        <v>128</v>
      </c>
      <c r="B48" s="5" t="s">
        <v>57</v>
      </c>
      <c r="C48" s="5" t="s">
        <v>57</v>
      </c>
      <c r="D48" s="5" t="s">
        <v>57</v>
      </c>
      <c r="E48" s="6">
        <v>10000</v>
      </c>
      <c r="F48" s="5">
        <v>0</v>
      </c>
      <c r="G48" s="5">
        <v>0</v>
      </c>
      <c r="H48" s="6">
        <v>10000</v>
      </c>
      <c r="I48" s="6">
        <v>0</v>
      </c>
      <c r="J48" s="6">
        <v>10000</v>
      </c>
      <c r="K48" s="6">
        <v>10000</v>
      </c>
      <c r="L48" s="6">
        <v>0</v>
      </c>
      <c r="M48" s="6">
        <v>0</v>
      </c>
      <c r="N48" s="6">
        <v>0</v>
      </c>
      <c r="O48" s="5" t="s">
        <v>57</v>
      </c>
    </row>
    <row r="49" spans="1:15" outlineLevel="2" x14ac:dyDescent="0.2">
      <c r="A49" s="3" t="s">
        <v>129</v>
      </c>
      <c r="B49" s="3" t="s">
        <v>97</v>
      </c>
      <c r="C49" s="3" t="s">
        <v>117</v>
      </c>
      <c r="D49" s="3" t="s">
        <v>118</v>
      </c>
      <c r="E49" s="4">
        <v>3000</v>
      </c>
      <c r="F49" s="4">
        <v>0</v>
      </c>
      <c r="G49" s="4">
        <v>0</v>
      </c>
      <c r="H49" s="4">
        <v>3000</v>
      </c>
      <c r="I49" s="4">
        <v>0</v>
      </c>
      <c r="J49" s="4">
        <v>3000</v>
      </c>
      <c r="K49" s="4">
        <v>3000</v>
      </c>
      <c r="L49" s="4">
        <v>0</v>
      </c>
      <c r="M49" s="4">
        <v>0</v>
      </c>
      <c r="N49" s="4">
        <v>0</v>
      </c>
      <c r="O49" s="3" t="s">
        <v>127</v>
      </c>
    </row>
    <row r="50" spans="1:15" outlineLevel="1" x14ac:dyDescent="0.2">
      <c r="A50" s="5" t="s">
        <v>130</v>
      </c>
      <c r="B50" s="5" t="s">
        <v>57</v>
      </c>
      <c r="C50" s="5" t="s">
        <v>57</v>
      </c>
      <c r="D50" s="5" t="s">
        <v>57</v>
      </c>
      <c r="E50" s="6">
        <v>3000</v>
      </c>
      <c r="F50" s="5">
        <v>0</v>
      </c>
      <c r="G50" s="5">
        <v>0</v>
      </c>
      <c r="H50" s="6">
        <v>3000</v>
      </c>
      <c r="I50" s="6">
        <v>0</v>
      </c>
      <c r="J50" s="6">
        <v>3000</v>
      </c>
      <c r="K50" s="6">
        <v>3000</v>
      </c>
      <c r="L50" s="6">
        <v>0</v>
      </c>
      <c r="M50" s="6">
        <v>0</v>
      </c>
      <c r="N50" s="6">
        <v>0</v>
      </c>
      <c r="O50" s="5" t="s">
        <v>57</v>
      </c>
    </row>
    <row r="51" spans="1:15" outlineLevel="2" x14ac:dyDescent="0.2">
      <c r="A51" s="3" t="s">
        <v>131</v>
      </c>
      <c r="B51" s="3" t="s">
        <v>97</v>
      </c>
      <c r="C51" s="3" t="s">
        <v>117</v>
      </c>
      <c r="D51" s="3" t="s">
        <v>118</v>
      </c>
      <c r="E51" s="4">
        <v>7500</v>
      </c>
      <c r="F51" s="4">
        <v>0</v>
      </c>
      <c r="G51" s="4">
        <v>0</v>
      </c>
      <c r="H51" s="4">
        <v>7500</v>
      </c>
      <c r="I51" s="4">
        <v>746.6</v>
      </c>
      <c r="J51" s="4">
        <v>6753.4</v>
      </c>
      <c r="K51" s="4">
        <v>6753.4</v>
      </c>
      <c r="L51" s="4">
        <v>746.6</v>
      </c>
      <c r="M51" s="4">
        <v>746.6</v>
      </c>
      <c r="N51" s="4">
        <v>0</v>
      </c>
      <c r="O51" s="3" t="s">
        <v>132</v>
      </c>
    </row>
    <row r="52" spans="1:15" outlineLevel="1" x14ac:dyDescent="0.2">
      <c r="A52" s="5" t="s">
        <v>133</v>
      </c>
      <c r="B52" s="5" t="s">
        <v>57</v>
      </c>
      <c r="C52" s="5" t="s">
        <v>57</v>
      </c>
      <c r="D52" s="5" t="s">
        <v>57</v>
      </c>
      <c r="E52" s="6">
        <v>7500</v>
      </c>
      <c r="F52" s="5">
        <v>0</v>
      </c>
      <c r="G52" s="5">
        <v>0</v>
      </c>
      <c r="H52" s="6">
        <v>7500</v>
      </c>
      <c r="I52" s="6">
        <v>746.6</v>
      </c>
      <c r="J52" s="6">
        <v>6753.4</v>
      </c>
      <c r="K52" s="6">
        <v>6753.4</v>
      </c>
      <c r="L52" s="6">
        <v>746.6</v>
      </c>
      <c r="M52" s="6">
        <v>746.6</v>
      </c>
      <c r="N52" s="6">
        <v>0</v>
      </c>
      <c r="O52" s="5" t="s">
        <v>57</v>
      </c>
    </row>
    <row r="53" spans="1:15" outlineLevel="2" x14ac:dyDescent="0.2">
      <c r="A53" s="3" t="s">
        <v>134</v>
      </c>
      <c r="B53" s="3" t="s">
        <v>97</v>
      </c>
      <c r="C53" s="3" t="s">
        <v>117</v>
      </c>
      <c r="D53" s="3" t="s">
        <v>118</v>
      </c>
      <c r="E53" s="4">
        <v>0</v>
      </c>
      <c r="F53" s="4">
        <v>0</v>
      </c>
      <c r="G53" s="4">
        <v>6000</v>
      </c>
      <c r="H53" s="4">
        <v>6000</v>
      </c>
      <c r="I53" s="4">
        <v>0</v>
      </c>
      <c r="J53" s="4">
        <v>6000</v>
      </c>
      <c r="K53" s="4">
        <v>6000</v>
      </c>
      <c r="L53" s="4">
        <v>0</v>
      </c>
      <c r="M53" s="4">
        <v>0</v>
      </c>
      <c r="N53" s="4">
        <v>0</v>
      </c>
      <c r="O53" s="3" t="s">
        <v>135</v>
      </c>
    </row>
    <row r="54" spans="1:15" outlineLevel="2" x14ac:dyDescent="0.2">
      <c r="A54" s="3" t="s">
        <v>134</v>
      </c>
      <c r="B54" s="3" t="s">
        <v>97</v>
      </c>
      <c r="C54" s="3" t="s">
        <v>136</v>
      </c>
      <c r="D54" s="3" t="s">
        <v>137</v>
      </c>
      <c r="E54" s="4">
        <v>0</v>
      </c>
      <c r="F54" s="4">
        <v>0</v>
      </c>
      <c r="G54" s="4">
        <v>8568</v>
      </c>
      <c r="H54" s="4">
        <v>8568</v>
      </c>
      <c r="I54" s="4">
        <v>0</v>
      </c>
      <c r="J54" s="4">
        <v>8568</v>
      </c>
      <c r="K54" s="4">
        <v>8280</v>
      </c>
      <c r="L54" s="4">
        <v>0</v>
      </c>
      <c r="M54" s="4">
        <v>288</v>
      </c>
      <c r="N54" s="4">
        <v>0</v>
      </c>
      <c r="O54" s="3" t="s">
        <v>138</v>
      </c>
    </row>
    <row r="55" spans="1:15" outlineLevel="2" x14ac:dyDescent="0.2">
      <c r="A55" s="3" t="s">
        <v>134</v>
      </c>
      <c r="B55" s="3" t="s">
        <v>97</v>
      </c>
      <c r="C55" s="3" t="s">
        <v>139</v>
      </c>
      <c r="D55" s="3" t="s">
        <v>39</v>
      </c>
      <c r="E55" s="4">
        <v>13952</v>
      </c>
      <c r="F55" s="4">
        <v>0</v>
      </c>
      <c r="G55" s="4">
        <v>-13440</v>
      </c>
      <c r="H55" s="4">
        <v>512</v>
      </c>
      <c r="I55" s="4">
        <v>280.16000000000003</v>
      </c>
      <c r="J55" s="4">
        <v>231.84</v>
      </c>
      <c r="K55" s="4">
        <v>231.84</v>
      </c>
      <c r="L55" s="4">
        <v>280.16000000000003</v>
      </c>
      <c r="M55" s="4">
        <v>280.16000000000003</v>
      </c>
      <c r="N55" s="4">
        <v>0</v>
      </c>
      <c r="O55" s="3" t="s">
        <v>140</v>
      </c>
    </row>
    <row r="56" spans="1:15" outlineLevel="2" x14ac:dyDescent="0.2">
      <c r="A56" s="3" t="s">
        <v>134</v>
      </c>
      <c r="B56" s="3" t="s">
        <v>97</v>
      </c>
      <c r="C56" s="3" t="s">
        <v>112</v>
      </c>
      <c r="D56" s="3" t="s">
        <v>113</v>
      </c>
      <c r="E56" s="4">
        <v>0</v>
      </c>
      <c r="F56" s="4">
        <v>0</v>
      </c>
      <c r="G56" s="4">
        <v>3000</v>
      </c>
      <c r="H56" s="4">
        <v>3000</v>
      </c>
      <c r="I56" s="4">
        <v>3000</v>
      </c>
      <c r="J56" s="4">
        <v>0</v>
      </c>
      <c r="K56" s="4">
        <v>0</v>
      </c>
      <c r="L56" s="4">
        <v>3000</v>
      </c>
      <c r="M56" s="4">
        <v>3000</v>
      </c>
      <c r="N56" s="4">
        <v>0</v>
      </c>
      <c r="O56" s="3" t="s">
        <v>141</v>
      </c>
    </row>
    <row r="57" spans="1:15" outlineLevel="1" x14ac:dyDescent="0.2">
      <c r="A57" s="5" t="s">
        <v>142</v>
      </c>
      <c r="B57" s="5" t="s">
        <v>57</v>
      </c>
      <c r="C57" s="5" t="s">
        <v>57</v>
      </c>
      <c r="D57" s="5" t="s">
        <v>57</v>
      </c>
      <c r="E57" s="6">
        <v>13952</v>
      </c>
      <c r="F57" s="29">
        <f>SUM(F53:F56)</f>
        <v>0</v>
      </c>
      <c r="G57" s="29">
        <f>SUM(G53:G56)</f>
        <v>4128</v>
      </c>
      <c r="H57" s="6">
        <v>18080</v>
      </c>
      <c r="I57" s="6">
        <v>3280.16</v>
      </c>
      <c r="J57" s="6">
        <v>14799.84</v>
      </c>
      <c r="K57" s="6">
        <v>14511.84</v>
      </c>
      <c r="L57" s="6">
        <v>3280.16</v>
      </c>
      <c r="M57" s="6">
        <v>3568.16</v>
      </c>
      <c r="N57" s="6">
        <v>0</v>
      </c>
      <c r="O57" s="5" t="s">
        <v>57</v>
      </c>
    </row>
    <row r="58" spans="1:15" outlineLevel="2" x14ac:dyDescent="0.2">
      <c r="A58" s="3" t="s">
        <v>143</v>
      </c>
      <c r="B58" s="3" t="s">
        <v>97</v>
      </c>
      <c r="C58" s="3" t="s">
        <v>136</v>
      </c>
      <c r="D58" s="3" t="s">
        <v>137</v>
      </c>
      <c r="E58" s="4">
        <v>0</v>
      </c>
      <c r="F58" s="4">
        <v>0</v>
      </c>
      <c r="G58" s="4">
        <v>9312</v>
      </c>
      <c r="H58" s="4">
        <v>9312</v>
      </c>
      <c r="I58" s="4">
        <v>0</v>
      </c>
      <c r="J58" s="4">
        <v>8608</v>
      </c>
      <c r="K58" s="4">
        <v>8320</v>
      </c>
      <c r="L58" s="4">
        <v>704</v>
      </c>
      <c r="M58" s="4">
        <v>992</v>
      </c>
      <c r="N58" s="4">
        <v>704</v>
      </c>
      <c r="O58" s="3" t="s">
        <v>138</v>
      </c>
    </row>
    <row r="59" spans="1:15" outlineLevel="2" x14ac:dyDescent="0.2">
      <c r="A59" s="3" t="s">
        <v>143</v>
      </c>
      <c r="B59" s="3" t="s">
        <v>97</v>
      </c>
      <c r="C59" s="3" t="s">
        <v>139</v>
      </c>
      <c r="D59" s="3" t="s">
        <v>39</v>
      </c>
      <c r="E59" s="4">
        <v>13952</v>
      </c>
      <c r="F59" s="4">
        <v>0</v>
      </c>
      <c r="G59" s="4">
        <v>-13440</v>
      </c>
      <c r="H59" s="4">
        <v>512</v>
      </c>
      <c r="I59" s="4">
        <v>36.4</v>
      </c>
      <c r="J59" s="4">
        <v>475.6</v>
      </c>
      <c r="K59" s="4">
        <v>475.6</v>
      </c>
      <c r="L59" s="4">
        <v>36.4</v>
      </c>
      <c r="M59" s="4">
        <v>36.4</v>
      </c>
      <c r="N59" s="4">
        <v>0</v>
      </c>
      <c r="O59" s="3" t="s">
        <v>140</v>
      </c>
    </row>
    <row r="60" spans="1:15" outlineLevel="1" x14ac:dyDescent="0.2">
      <c r="A60" s="5" t="s">
        <v>144</v>
      </c>
      <c r="B60" s="5" t="s">
        <v>57</v>
      </c>
      <c r="C60" s="5" t="s">
        <v>57</v>
      </c>
      <c r="D60" s="5" t="s">
        <v>57</v>
      </c>
      <c r="E60" s="6">
        <v>13952</v>
      </c>
      <c r="F60" s="5">
        <v>0</v>
      </c>
      <c r="G60" s="29">
        <f>SUM(G58:G59)</f>
        <v>-4128</v>
      </c>
      <c r="H60" s="6">
        <v>9824</v>
      </c>
      <c r="I60" s="6">
        <v>36.4</v>
      </c>
      <c r="J60" s="6">
        <v>9083.6</v>
      </c>
      <c r="K60" s="6">
        <v>8795.6</v>
      </c>
      <c r="L60" s="6">
        <v>740.4</v>
      </c>
      <c r="M60" s="6">
        <v>1028.4000000000001</v>
      </c>
      <c r="N60" s="6">
        <v>704</v>
      </c>
      <c r="O60" s="5" t="s">
        <v>57</v>
      </c>
    </row>
    <row r="61" spans="1:15" outlineLevel="2" x14ac:dyDescent="0.2">
      <c r="A61" s="3" t="s">
        <v>145</v>
      </c>
      <c r="B61" s="3" t="s">
        <v>97</v>
      </c>
      <c r="C61" s="3" t="s">
        <v>146</v>
      </c>
      <c r="D61" s="3" t="s">
        <v>147</v>
      </c>
      <c r="E61" s="4">
        <v>1000</v>
      </c>
      <c r="F61" s="4">
        <v>0</v>
      </c>
      <c r="G61" s="4">
        <v>0</v>
      </c>
      <c r="H61" s="4">
        <v>1000</v>
      </c>
      <c r="I61" s="4">
        <v>0</v>
      </c>
      <c r="J61" s="4">
        <v>986.89</v>
      </c>
      <c r="K61" s="4">
        <v>986.89</v>
      </c>
      <c r="L61" s="4">
        <v>13.11</v>
      </c>
      <c r="M61" s="4">
        <v>13.11</v>
      </c>
      <c r="N61" s="4">
        <v>13.11</v>
      </c>
      <c r="O61" s="3" t="s">
        <v>148</v>
      </c>
    </row>
    <row r="62" spans="1:15" outlineLevel="1" x14ac:dyDescent="0.2">
      <c r="A62" s="5" t="s">
        <v>149</v>
      </c>
      <c r="B62" s="5" t="s">
        <v>57</v>
      </c>
      <c r="C62" s="5" t="s">
        <v>57</v>
      </c>
      <c r="D62" s="5" t="s">
        <v>57</v>
      </c>
      <c r="E62" s="6">
        <v>1000</v>
      </c>
      <c r="F62" s="29">
        <f>SUM(F61)</f>
        <v>0</v>
      </c>
      <c r="G62" s="5">
        <v>0</v>
      </c>
      <c r="H62" s="6">
        <v>1000</v>
      </c>
      <c r="I62" s="6">
        <v>0</v>
      </c>
      <c r="J62" s="6">
        <v>986.89</v>
      </c>
      <c r="K62" s="6">
        <v>986.89</v>
      </c>
      <c r="L62" s="6">
        <v>13.11</v>
      </c>
      <c r="M62" s="6">
        <v>13.11</v>
      </c>
      <c r="N62" s="6">
        <v>13.11</v>
      </c>
      <c r="O62" s="5" t="s">
        <v>57</v>
      </c>
    </row>
    <row r="63" spans="1:15" outlineLevel="2" x14ac:dyDescent="0.2">
      <c r="A63" s="3" t="s">
        <v>150</v>
      </c>
      <c r="B63" s="3" t="s">
        <v>97</v>
      </c>
      <c r="C63" s="3" t="s">
        <v>109</v>
      </c>
      <c r="D63" s="3" t="s">
        <v>110</v>
      </c>
      <c r="E63" s="4">
        <v>2990.2</v>
      </c>
      <c r="F63" s="4">
        <v>0</v>
      </c>
      <c r="G63" s="4">
        <v>0</v>
      </c>
      <c r="H63" s="4">
        <v>2990.2</v>
      </c>
      <c r="I63" s="4">
        <v>0.02</v>
      </c>
      <c r="J63" s="4">
        <v>2822.4</v>
      </c>
      <c r="K63" s="4">
        <v>2822.4</v>
      </c>
      <c r="L63" s="4">
        <v>167.8</v>
      </c>
      <c r="M63" s="4">
        <v>167.8</v>
      </c>
      <c r="N63" s="4">
        <v>167.78</v>
      </c>
      <c r="O63" s="3" t="s">
        <v>151</v>
      </c>
    </row>
    <row r="64" spans="1:15" outlineLevel="1" x14ac:dyDescent="0.2">
      <c r="A64" s="5" t="s">
        <v>152</v>
      </c>
      <c r="B64" s="5" t="s">
        <v>57</v>
      </c>
      <c r="C64" s="5" t="s">
        <v>57</v>
      </c>
      <c r="D64" s="5" t="s">
        <v>57</v>
      </c>
      <c r="E64" s="6">
        <v>2990.2</v>
      </c>
      <c r="F64" s="29">
        <f>SUM(F63)</f>
        <v>0</v>
      </c>
      <c r="G64" s="29">
        <f>SUM(G63)</f>
        <v>0</v>
      </c>
      <c r="H64" s="6">
        <v>2990.2</v>
      </c>
      <c r="I64" s="6">
        <v>0.02</v>
      </c>
      <c r="J64" s="6">
        <v>2822.4</v>
      </c>
      <c r="K64" s="6">
        <v>2822.4</v>
      </c>
      <c r="L64" s="6">
        <v>167.8</v>
      </c>
      <c r="M64" s="6">
        <v>167.8</v>
      </c>
      <c r="N64" s="6">
        <v>167.78</v>
      </c>
      <c r="O64" s="5" t="s">
        <v>57</v>
      </c>
    </row>
    <row r="65" spans="1:15" outlineLevel="2" x14ac:dyDescent="0.2">
      <c r="A65" s="3" t="s">
        <v>153</v>
      </c>
      <c r="B65" s="3" t="s">
        <v>97</v>
      </c>
      <c r="C65" s="3" t="s">
        <v>117</v>
      </c>
      <c r="D65" s="3" t="s">
        <v>118</v>
      </c>
      <c r="E65" s="4">
        <v>21000</v>
      </c>
      <c r="F65" s="4">
        <v>0</v>
      </c>
      <c r="G65" s="4">
        <v>0</v>
      </c>
      <c r="H65" s="4">
        <v>21000</v>
      </c>
      <c r="I65" s="4">
        <v>1483.97</v>
      </c>
      <c r="J65" s="4">
        <v>19516.03</v>
      </c>
      <c r="K65" s="4">
        <v>19516.03</v>
      </c>
      <c r="L65" s="4">
        <v>1483.97</v>
      </c>
      <c r="M65" s="4">
        <v>1483.97</v>
      </c>
      <c r="N65" s="4">
        <v>0</v>
      </c>
      <c r="O65" s="3" t="s">
        <v>154</v>
      </c>
    </row>
    <row r="66" spans="1:15" outlineLevel="2" x14ac:dyDescent="0.2">
      <c r="A66" s="3" t="s">
        <v>153</v>
      </c>
      <c r="B66" s="3" t="s">
        <v>97</v>
      </c>
      <c r="C66" s="3" t="s">
        <v>106</v>
      </c>
      <c r="D66" s="3" t="s">
        <v>107</v>
      </c>
      <c r="E66" s="4">
        <v>14000</v>
      </c>
      <c r="F66" s="4">
        <v>0</v>
      </c>
      <c r="G66" s="4">
        <v>0</v>
      </c>
      <c r="H66" s="4">
        <v>14000</v>
      </c>
      <c r="I66" s="4">
        <v>948</v>
      </c>
      <c r="J66" s="4">
        <v>12340</v>
      </c>
      <c r="K66" s="4">
        <v>10490</v>
      </c>
      <c r="L66" s="4">
        <v>1660</v>
      </c>
      <c r="M66" s="4">
        <v>3510</v>
      </c>
      <c r="N66" s="4">
        <v>712</v>
      </c>
      <c r="O66" s="3" t="s">
        <v>155</v>
      </c>
    </row>
    <row r="67" spans="1:15" outlineLevel="2" x14ac:dyDescent="0.2">
      <c r="A67" s="3" t="s">
        <v>153</v>
      </c>
      <c r="B67" s="3" t="s">
        <v>97</v>
      </c>
      <c r="C67" s="3" t="s">
        <v>156</v>
      </c>
      <c r="D67" s="3" t="s">
        <v>157</v>
      </c>
      <c r="E67" s="4">
        <v>0</v>
      </c>
      <c r="F67" s="4">
        <v>6000</v>
      </c>
      <c r="G67" s="4">
        <v>0</v>
      </c>
      <c r="H67" s="4">
        <v>6000</v>
      </c>
      <c r="I67" s="4">
        <v>0</v>
      </c>
      <c r="J67" s="4">
        <v>6000</v>
      </c>
      <c r="K67" s="4">
        <v>6000</v>
      </c>
      <c r="L67" s="4">
        <v>0</v>
      </c>
      <c r="M67" s="4">
        <v>0</v>
      </c>
      <c r="N67" s="4">
        <v>0</v>
      </c>
      <c r="O67" s="3" t="s">
        <v>158</v>
      </c>
    </row>
    <row r="68" spans="1:15" outlineLevel="1" x14ac:dyDescent="0.2">
      <c r="A68" s="5" t="s">
        <v>159</v>
      </c>
      <c r="B68" s="5" t="s">
        <v>57</v>
      </c>
      <c r="C68" s="5" t="s">
        <v>57</v>
      </c>
      <c r="D68" s="5" t="s">
        <v>57</v>
      </c>
      <c r="E68" s="6">
        <v>35000</v>
      </c>
      <c r="F68" s="29">
        <f>SUM(F65:F67)</f>
        <v>6000</v>
      </c>
      <c r="G68" s="29">
        <v>0</v>
      </c>
      <c r="H68" s="6">
        <v>41000</v>
      </c>
      <c r="I68" s="6">
        <v>2431.9699999999998</v>
      </c>
      <c r="J68" s="6">
        <v>37856.03</v>
      </c>
      <c r="K68" s="6">
        <v>36006.03</v>
      </c>
      <c r="L68" s="6">
        <v>3143.97</v>
      </c>
      <c r="M68" s="6">
        <v>4993.97</v>
      </c>
      <c r="N68" s="6">
        <v>712</v>
      </c>
      <c r="O68" s="5" t="s">
        <v>57</v>
      </c>
    </row>
    <row r="69" spans="1:15" x14ac:dyDescent="0.2">
      <c r="A69" s="7" t="s">
        <v>57</v>
      </c>
      <c r="B69" s="7" t="s">
        <v>57</v>
      </c>
      <c r="C69" s="7" t="s">
        <v>57</v>
      </c>
      <c r="D69" s="7" t="s">
        <v>57</v>
      </c>
      <c r="E69" s="8">
        <v>898801.31</v>
      </c>
      <c r="F69" s="30">
        <f>+F68+F64+F62+F60+F57+F52+F50+F48+F46+F43+F41+F34+F21</f>
        <v>20334.87</v>
      </c>
      <c r="G69" s="30">
        <f>+G68+G64+G62+G60+G57+G52+G50+G48+G46+G43+G41+G34+G21</f>
        <v>46781.020000000004</v>
      </c>
      <c r="H69" s="8">
        <v>965917.2</v>
      </c>
      <c r="I69" s="8">
        <v>23522.74</v>
      </c>
      <c r="J69" s="8">
        <v>848267.05</v>
      </c>
      <c r="K69" s="8">
        <v>844107.3</v>
      </c>
      <c r="L69" s="8">
        <v>117650.15</v>
      </c>
      <c r="M69" s="8">
        <v>121809.9</v>
      </c>
      <c r="N69" s="8">
        <v>94127.41</v>
      </c>
      <c r="O69" s="7" t="s">
        <v>57</v>
      </c>
    </row>
    <row r="73" spans="1:15" x14ac:dyDescent="0.2">
      <c r="D73" s="3" t="s">
        <v>201</v>
      </c>
      <c r="I73" s="3" t="s">
        <v>202</v>
      </c>
      <c r="M73" s="3" t="s">
        <v>203</v>
      </c>
    </row>
    <row r="74" spans="1:15" x14ac:dyDescent="0.2">
      <c r="D74" s="3" t="s">
        <v>198</v>
      </c>
      <c r="I74" s="3" t="s">
        <v>199</v>
      </c>
      <c r="M74" s="3" t="s">
        <v>200</v>
      </c>
    </row>
  </sheetData>
  <autoFilter ref="A2:O69"/>
  <phoneticPr fontId="0" type="noConversion"/>
  <pageMargins left="0.25" right="0.25" top="0.75" bottom="0.75" header="0.3" footer="0.3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zoomScale="93" zoomScaleNormal="93" workbookViewId="0">
      <selection activeCell="A21" sqref="A21"/>
    </sheetView>
  </sheetViews>
  <sheetFormatPr baseColWidth="10" defaultRowHeight="11.25" x14ac:dyDescent="0.2"/>
  <cols>
    <col min="1" max="1" width="36.140625" style="11" customWidth="1"/>
    <col min="2" max="4" width="16" style="11" customWidth="1"/>
    <col min="5" max="5" width="13.140625" style="10" bestFit="1" customWidth="1"/>
    <col min="6" max="6" width="11.7109375" style="11" bestFit="1" customWidth="1"/>
    <col min="7" max="8" width="12.42578125" style="11" bestFit="1" customWidth="1"/>
    <col min="9" max="9" width="12.42578125" style="11" customWidth="1"/>
    <col min="10" max="10" width="12.5703125" style="11" bestFit="1" customWidth="1"/>
    <col min="11" max="11" width="12.42578125" style="11" bestFit="1" customWidth="1"/>
    <col min="12" max="14" width="10.28515625" style="12" customWidth="1"/>
    <col min="15" max="16384" width="11.42578125" style="11"/>
  </cols>
  <sheetData>
    <row r="2" spans="1:16" ht="12" x14ac:dyDescent="0.2">
      <c r="A2" s="9" t="s">
        <v>195</v>
      </c>
      <c r="B2" s="9"/>
      <c r="C2" s="9"/>
      <c r="D2" s="9"/>
    </row>
    <row r="3" spans="1:16" s="12" customFormat="1" ht="22.5" x14ac:dyDescent="0.2">
      <c r="A3" s="13" t="s">
        <v>175</v>
      </c>
      <c r="B3" s="13" t="s">
        <v>197</v>
      </c>
      <c r="C3" s="13" t="s">
        <v>165</v>
      </c>
      <c r="D3" s="13" t="s">
        <v>166</v>
      </c>
      <c r="E3" s="14" t="s">
        <v>167</v>
      </c>
      <c r="F3" s="13" t="s">
        <v>168</v>
      </c>
      <c r="G3" s="13" t="s">
        <v>169</v>
      </c>
      <c r="H3" s="13" t="s">
        <v>170</v>
      </c>
      <c r="I3" s="15" t="s">
        <v>171</v>
      </c>
      <c r="J3" s="15" t="s">
        <v>172</v>
      </c>
      <c r="K3" s="15" t="s">
        <v>173</v>
      </c>
      <c r="L3" s="16" t="s">
        <v>176</v>
      </c>
      <c r="M3" s="16" t="s">
        <v>177</v>
      </c>
      <c r="N3" s="16" t="s">
        <v>178</v>
      </c>
    </row>
    <row r="4" spans="1:16" ht="17.25" customHeight="1" x14ac:dyDescent="0.2">
      <c r="A4" s="17" t="s">
        <v>179</v>
      </c>
      <c r="B4" s="18">
        <f>+cédula!E21</f>
        <v>166110</v>
      </c>
      <c r="C4" s="18">
        <f>+cédula!F21</f>
        <v>0</v>
      </c>
      <c r="D4" s="18">
        <f>+cédula!G21</f>
        <v>-3399.9999999999995</v>
      </c>
      <c r="E4" s="18">
        <f>+cédula!H21</f>
        <v>162710</v>
      </c>
      <c r="F4" s="18">
        <f>+cédula!I21</f>
        <v>7926.42</v>
      </c>
      <c r="G4" s="18">
        <f>+cédula!J21</f>
        <v>106391.91</v>
      </c>
      <c r="H4" s="18">
        <f>+cédula!K21</f>
        <v>104664.67</v>
      </c>
      <c r="I4" s="18">
        <f t="shared" ref="I4:I16" si="0">E4-G4</f>
        <v>56318.09</v>
      </c>
      <c r="J4" s="18">
        <f t="shared" ref="J4:J16" si="1">+G4-H4+K4+F4</f>
        <v>58045.33</v>
      </c>
      <c r="K4" s="19">
        <f t="shared" ref="K4:K16" si="2">E4-G4-F4</f>
        <v>48391.67</v>
      </c>
      <c r="L4" s="20">
        <f>F4/E4</f>
        <v>4.8715014442873822E-2</v>
      </c>
      <c r="M4" s="20">
        <f>G4/E4</f>
        <v>0.65387443918628241</v>
      </c>
      <c r="N4" s="20">
        <f>H4/E4</f>
        <v>0.64325898838424189</v>
      </c>
    </row>
    <row r="5" spans="1:16" ht="17.25" customHeight="1" x14ac:dyDescent="0.2">
      <c r="A5" s="17" t="s">
        <v>180</v>
      </c>
      <c r="B5" s="18">
        <f>+cédula!E34</f>
        <v>593853.66</v>
      </c>
      <c r="C5" s="18">
        <f>+cédula!F34</f>
        <v>14334.869999999999</v>
      </c>
      <c r="D5" s="18">
        <f>+cédula!G34</f>
        <v>46781.020000000004</v>
      </c>
      <c r="E5" s="18">
        <f>+cédula!H34</f>
        <v>654969.55000000005</v>
      </c>
      <c r="F5" s="18">
        <f>+cédula!I34</f>
        <v>6278.55</v>
      </c>
      <c r="G5" s="18">
        <f>+cédula!J34</f>
        <v>606033.18000000005</v>
      </c>
      <c r="H5" s="18">
        <f>+cédula!K34</f>
        <v>606033.18000000005</v>
      </c>
      <c r="I5" s="18">
        <f t="shared" si="0"/>
        <v>48936.369999999995</v>
      </c>
      <c r="J5" s="18">
        <f t="shared" si="1"/>
        <v>48936.369999999995</v>
      </c>
      <c r="K5" s="19">
        <f t="shared" si="2"/>
        <v>42657.819999999992</v>
      </c>
      <c r="L5" s="20">
        <f t="shared" ref="L5:L18" si="3">F5/E5</f>
        <v>9.5860181591648028E-3</v>
      </c>
      <c r="M5" s="20">
        <f t="shared" ref="M5:M18" si="4">G5/E5</f>
        <v>0.92528451131812162</v>
      </c>
      <c r="N5" s="20">
        <f t="shared" ref="N5:N18" si="5">H5/E5</f>
        <v>0.92528451131812162</v>
      </c>
      <c r="P5" s="10"/>
    </row>
    <row r="6" spans="1:16" ht="17.25" customHeight="1" x14ac:dyDescent="0.2">
      <c r="A6" s="17" t="s">
        <v>181</v>
      </c>
      <c r="B6" s="18">
        <f>+cédula!E41</f>
        <v>31443.45</v>
      </c>
      <c r="C6" s="18">
        <f>+cédula!F41</f>
        <v>0</v>
      </c>
      <c r="D6" s="18">
        <f>+cédula!G41</f>
        <v>3400</v>
      </c>
      <c r="E6" s="18">
        <f>+cédula!H41</f>
        <v>34843.449999999997</v>
      </c>
      <c r="F6" s="18">
        <f>+cédula!I41</f>
        <v>2822.62</v>
      </c>
      <c r="G6" s="18">
        <f>+cédula!J41</f>
        <v>31079.06</v>
      </c>
      <c r="H6" s="18">
        <f>+cédula!K41</f>
        <v>31072.55</v>
      </c>
      <c r="I6" s="18">
        <f t="shared" si="0"/>
        <v>3764.3899999999958</v>
      </c>
      <c r="J6" s="18">
        <f t="shared" si="1"/>
        <v>3770.8999999999978</v>
      </c>
      <c r="K6" s="19">
        <f t="shared" si="2"/>
        <v>941.76999999999589</v>
      </c>
      <c r="L6" s="20">
        <f t="shared" si="3"/>
        <v>8.1008625724490552E-2</v>
      </c>
      <c r="M6" s="20">
        <f t="shared" si="4"/>
        <v>0.89196276488120452</v>
      </c>
      <c r="N6" s="20">
        <f t="shared" si="5"/>
        <v>0.89177592919185678</v>
      </c>
    </row>
    <row r="7" spans="1:16" ht="17.25" customHeight="1" x14ac:dyDescent="0.2">
      <c r="A7" s="17" t="s">
        <v>182</v>
      </c>
      <c r="B7" s="18">
        <f>+cédula!E43</f>
        <v>10000</v>
      </c>
      <c r="C7" s="18">
        <f>+cédula!F43</f>
        <v>0</v>
      </c>
      <c r="D7" s="18">
        <f>+cédula!G43</f>
        <v>0</v>
      </c>
      <c r="E7" s="18">
        <f>+cédula!H43</f>
        <v>10000</v>
      </c>
      <c r="F7" s="18">
        <f>+cédula!I43</f>
        <v>0</v>
      </c>
      <c r="G7" s="18">
        <f>+cédula!J43</f>
        <v>10000</v>
      </c>
      <c r="H7" s="18">
        <f>+cédula!K43</f>
        <v>10000</v>
      </c>
      <c r="I7" s="18">
        <f t="shared" si="0"/>
        <v>0</v>
      </c>
      <c r="J7" s="18">
        <f t="shared" si="1"/>
        <v>0</v>
      </c>
      <c r="K7" s="19">
        <f t="shared" si="2"/>
        <v>0</v>
      </c>
      <c r="L7" s="20">
        <f t="shared" si="3"/>
        <v>0</v>
      </c>
      <c r="M7" s="20">
        <f t="shared" si="4"/>
        <v>1</v>
      </c>
      <c r="N7" s="20">
        <f t="shared" si="5"/>
        <v>1</v>
      </c>
    </row>
    <row r="8" spans="1:16" ht="17.25" customHeight="1" x14ac:dyDescent="0.2">
      <c r="A8" s="17" t="s">
        <v>183</v>
      </c>
      <c r="B8" s="18">
        <f>+cédula!E46</f>
        <v>10000</v>
      </c>
      <c r="C8" s="18">
        <f>+cédula!F46</f>
        <v>0</v>
      </c>
      <c r="D8" s="18">
        <f>+cédula!G46</f>
        <v>0</v>
      </c>
      <c r="E8" s="18">
        <f>+cédula!H46</f>
        <v>10000</v>
      </c>
      <c r="F8" s="18">
        <f>+cédula!I46</f>
        <v>0</v>
      </c>
      <c r="G8" s="18">
        <f>+cédula!J46</f>
        <v>9460.74</v>
      </c>
      <c r="H8" s="18">
        <f>+cédula!K46</f>
        <v>9460.74</v>
      </c>
      <c r="I8" s="18">
        <f t="shared" si="0"/>
        <v>539.26000000000022</v>
      </c>
      <c r="J8" s="18">
        <f t="shared" si="1"/>
        <v>539.26000000000022</v>
      </c>
      <c r="K8" s="19">
        <f t="shared" si="2"/>
        <v>539.26000000000022</v>
      </c>
      <c r="L8" s="20">
        <f t="shared" si="3"/>
        <v>0</v>
      </c>
      <c r="M8" s="20">
        <f t="shared" si="4"/>
        <v>0.94607399999999997</v>
      </c>
      <c r="N8" s="20">
        <f t="shared" si="5"/>
        <v>0.94607399999999997</v>
      </c>
    </row>
    <row r="9" spans="1:16" ht="17.25" customHeight="1" x14ac:dyDescent="0.2">
      <c r="A9" s="17" t="s">
        <v>184</v>
      </c>
      <c r="B9" s="18">
        <f>+cédula!E48</f>
        <v>10000</v>
      </c>
      <c r="C9" s="18">
        <f>+cédula!F48</f>
        <v>0</v>
      </c>
      <c r="D9" s="18">
        <f>+cédula!G48</f>
        <v>0</v>
      </c>
      <c r="E9" s="18">
        <f>+cédula!H48</f>
        <v>10000</v>
      </c>
      <c r="F9" s="18">
        <f>+cédula!I48</f>
        <v>0</v>
      </c>
      <c r="G9" s="18">
        <f>+cédula!J48</f>
        <v>10000</v>
      </c>
      <c r="H9" s="18">
        <f>+cédula!K48</f>
        <v>10000</v>
      </c>
      <c r="I9" s="18">
        <f t="shared" si="0"/>
        <v>0</v>
      </c>
      <c r="J9" s="18">
        <f t="shared" si="1"/>
        <v>0</v>
      </c>
      <c r="K9" s="19">
        <f t="shared" si="2"/>
        <v>0</v>
      </c>
      <c r="L9" s="20">
        <f t="shared" si="3"/>
        <v>0</v>
      </c>
      <c r="M9" s="20">
        <f t="shared" si="4"/>
        <v>1</v>
      </c>
      <c r="N9" s="20">
        <f t="shared" si="5"/>
        <v>1</v>
      </c>
    </row>
    <row r="10" spans="1:16" ht="17.25" customHeight="1" x14ac:dyDescent="0.2">
      <c r="A10" s="17" t="s">
        <v>185</v>
      </c>
      <c r="B10" s="18">
        <f>+cédula!E50</f>
        <v>3000</v>
      </c>
      <c r="C10" s="18">
        <f>+cédula!F50</f>
        <v>0</v>
      </c>
      <c r="D10" s="18">
        <f>+cédula!G50</f>
        <v>0</v>
      </c>
      <c r="E10" s="18">
        <f>+cédula!H50</f>
        <v>3000</v>
      </c>
      <c r="F10" s="18">
        <f>+cédula!I50</f>
        <v>0</v>
      </c>
      <c r="G10" s="18">
        <f>+cédula!J50</f>
        <v>3000</v>
      </c>
      <c r="H10" s="18">
        <f>+cédula!K50</f>
        <v>3000</v>
      </c>
      <c r="I10" s="18">
        <f t="shared" si="0"/>
        <v>0</v>
      </c>
      <c r="J10" s="18">
        <f t="shared" si="1"/>
        <v>0</v>
      </c>
      <c r="K10" s="19">
        <f t="shared" si="2"/>
        <v>0</v>
      </c>
      <c r="L10" s="20">
        <f t="shared" si="3"/>
        <v>0</v>
      </c>
      <c r="M10" s="20">
        <f t="shared" si="4"/>
        <v>1</v>
      </c>
      <c r="N10" s="20">
        <f t="shared" si="5"/>
        <v>1</v>
      </c>
    </row>
    <row r="11" spans="1:16" ht="17.25" customHeight="1" x14ac:dyDescent="0.2">
      <c r="A11" s="17" t="s">
        <v>186</v>
      </c>
      <c r="B11" s="18">
        <f>+cédula!E52</f>
        <v>7500</v>
      </c>
      <c r="C11" s="18">
        <f>+cédula!F52</f>
        <v>0</v>
      </c>
      <c r="D11" s="18">
        <f>+cédula!G52</f>
        <v>0</v>
      </c>
      <c r="E11" s="18">
        <f>+cédula!H52</f>
        <v>7500</v>
      </c>
      <c r="F11" s="18">
        <f>+cédula!I52</f>
        <v>746.6</v>
      </c>
      <c r="G11" s="18">
        <f>+cédula!J52</f>
        <v>6753.4</v>
      </c>
      <c r="H11" s="18">
        <f>+cédula!K52</f>
        <v>6753.4</v>
      </c>
      <c r="I11" s="18">
        <f t="shared" si="0"/>
        <v>746.60000000000036</v>
      </c>
      <c r="J11" s="18">
        <f t="shared" si="1"/>
        <v>746.6</v>
      </c>
      <c r="K11" s="19">
        <f t="shared" si="2"/>
        <v>0</v>
      </c>
      <c r="L11" s="20">
        <f t="shared" si="3"/>
        <v>9.9546666666666672E-2</v>
      </c>
      <c r="M11" s="20">
        <f t="shared" si="4"/>
        <v>0.90045333333333333</v>
      </c>
      <c r="N11" s="20">
        <f t="shared" si="5"/>
        <v>0.90045333333333333</v>
      </c>
    </row>
    <row r="12" spans="1:16" ht="17.25" customHeight="1" x14ac:dyDescent="0.2">
      <c r="A12" s="17" t="s">
        <v>187</v>
      </c>
      <c r="B12" s="18">
        <f>+cédula!E57</f>
        <v>13952</v>
      </c>
      <c r="C12" s="18">
        <f>+cédula!F57</f>
        <v>0</v>
      </c>
      <c r="D12" s="18">
        <f>+cédula!G57</f>
        <v>4128</v>
      </c>
      <c r="E12" s="18">
        <f>+cédula!H57</f>
        <v>18080</v>
      </c>
      <c r="F12" s="18">
        <f>+cédula!I57</f>
        <v>3280.16</v>
      </c>
      <c r="G12" s="18">
        <f>+cédula!J57</f>
        <v>14799.84</v>
      </c>
      <c r="H12" s="18">
        <f>+cédula!K57</f>
        <v>14511.84</v>
      </c>
      <c r="I12" s="18">
        <f t="shared" si="0"/>
        <v>3280.16</v>
      </c>
      <c r="J12" s="18">
        <f t="shared" si="1"/>
        <v>3568.16</v>
      </c>
      <c r="K12" s="19">
        <f t="shared" si="2"/>
        <v>0</v>
      </c>
      <c r="L12" s="20">
        <f t="shared" si="3"/>
        <v>0.18142477876106194</v>
      </c>
      <c r="M12" s="20">
        <f t="shared" si="4"/>
        <v>0.81857522123893811</v>
      </c>
      <c r="N12" s="20">
        <f t="shared" si="5"/>
        <v>0.80264601769911503</v>
      </c>
    </row>
    <row r="13" spans="1:16" ht="17.25" customHeight="1" x14ac:dyDescent="0.2">
      <c r="A13" s="17" t="s">
        <v>188</v>
      </c>
      <c r="B13" s="18">
        <f>+cédula!E60</f>
        <v>13952</v>
      </c>
      <c r="C13" s="18">
        <f>+cédula!F60</f>
        <v>0</v>
      </c>
      <c r="D13" s="18">
        <f>+cédula!G60</f>
        <v>-4128</v>
      </c>
      <c r="E13" s="18">
        <f>+cédula!H60</f>
        <v>9824</v>
      </c>
      <c r="F13" s="18">
        <f>+cédula!I60</f>
        <v>36.4</v>
      </c>
      <c r="G13" s="18">
        <f>+cédula!J60</f>
        <v>9083.6</v>
      </c>
      <c r="H13" s="18">
        <f>+cédula!K60</f>
        <v>8795.6</v>
      </c>
      <c r="I13" s="18">
        <f t="shared" si="0"/>
        <v>740.39999999999964</v>
      </c>
      <c r="J13" s="18">
        <f t="shared" si="1"/>
        <v>1028.3999999999996</v>
      </c>
      <c r="K13" s="19">
        <f t="shared" si="2"/>
        <v>703.99999999999966</v>
      </c>
      <c r="L13" s="20">
        <f t="shared" si="3"/>
        <v>3.7052117263843645E-3</v>
      </c>
      <c r="M13" s="20">
        <f t="shared" si="4"/>
        <v>0.92463355048859941</v>
      </c>
      <c r="N13" s="20">
        <f t="shared" si="5"/>
        <v>0.89531758957654728</v>
      </c>
    </row>
    <row r="14" spans="1:16" ht="17.25" customHeight="1" x14ac:dyDescent="0.2">
      <c r="A14" s="17" t="s">
        <v>189</v>
      </c>
      <c r="B14" s="18">
        <f>+cédula!E62</f>
        <v>1000</v>
      </c>
      <c r="C14" s="18">
        <f>+cédula!F62</f>
        <v>0</v>
      </c>
      <c r="D14" s="18">
        <f>+cédula!G62</f>
        <v>0</v>
      </c>
      <c r="E14" s="18">
        <f>+cédula!H62</f>
        <v>1000</v>
      </c>
      <c r="F14" s="18">
        <f>+cédula!I62</f>
        <v>0</v>
      </c>
      <c r="G14" s="18">
        <f>+cédula!J62</f>
        <v>986.89</v>
      </c>
      <c r="H14" s="18">
        <f>+cédula!K62</f>
        <v>986.89</v>
      </c>
      <c r="I14" s="18">
        <f t="shared" si="0"/>
        <v>13.110000000000014</v>
      </c>
      <c r="J14" s="18">
        <f t="shared" si="1"/>
        <v>13.110000000000014</v>
      </c>
      <c r="K14" s="19">
        <f t="shared" si="2"/>
        <v>13.110000000000014</v>
      </c>
      <c r="L14" s="20">
        <f t="shared" si="3"/>
        <v>0</v>
      </c>
      <c r="M14" s="20">
        <f t="shared" si="4"/>
        <v>0.98688999999999993</v>
      </c>
      <c r="N14" s="20">
        <f t="shared" si="5"/>
        <v>0.98688999999999993</v>
      </c>
    </row>
    <row r="15" spans="1:16" ht="17.25" customHeight="1" x14ac:dyDescent="0.2">
      <c r="A15" s="17" t="s">
        <v>190</v>
      </c>
      <c r="B15" s="18">
        <f>+cédula!E64</f>
        <v>2990.2</v>
      </c>
      <c r="C15" s="18">
        <f>+cédula!F64</f>
        <v>0</v>
      </c>
      <c r="D15" s="18">
        <f>+cédula!G64</f>
        <v>0</v>
      </c>
      <c r="E15" s="18">
        <f>+cédula!H64</f>
        <v>2990.2</v>
      </c>
      <c r="F15" s="18">
        <f>+cédula!I64</f>
        <v>0.02</v>
      </c>
      <c r="G15" s="18">
        <f>+cédula!J64</f>
        <v>2822.4</v>
      </c>
      <c r="H15" s="18">
        <f>+cédula!K64</f>
        <v>2822.4</v>
      </c>
      <c r="I15" s="18">
        <f t="shared" si="0"/>
        <v>167.79999999999973</v>
      </c>
      <c r="J15" s="18">
        <f t="shared" si="1"/>
        <v>167.79999999999973</v>
      </c>
      <c r="K15" s="19">
        <f t="shared" si="2"/>
        <v>167.77999999999972</v>
      </c>
      <c r="L15" s="20">
        <f t="shared" si="3"/>
        <v>6.6885158183399109E-6</v>
      </c>
      <c r="M15" s="20">
        <f t="shared" si="4"/>
        <v>0.94388335228412823</v>
      </c>
      <c r="N15" s="20">
        <f t="shared" si="5"/>
        <v>0.94388335228412823</v>
      </c>
    </row>
    <row r="16" spans="1:16" ht="17.25" customHeight="1" x14ac:dyDescent="0.2">
      <c r="A16" s="17" t="s">
        <v>191</v>
      </c>
      <c r="B16" s="18">
        <f>+cédula!E68</f>
        <v>35000</v>
      </c>
      <c r="C16" s="18">
        <f>+cédula!F68</f>
        <v>6000</v>
      </c>
      <c r="D16" s="18">
        <f>+cédula!G68</f>
        <v>0</v>
      </c>
      <c r="E16" s="18">
        <f>+cédula!H68</f>
        <v>41000</v>
      </c>
      <c r="F16" s="18">
        <f>+cédula!I68</f>
        <v>2431.9699999999998</v>
      </c>
      <c r="G16" s="18">
        <f>+cédula!J68</f>
        <v>37856.03</v>
      </c>
      <c r="H16" s="18">
        <f>+cédula!K68</f>
        <v>36006.03</v>
      </c>
      <c r="I16" s="18">
        <f t="shared" si="0"/>
        <v>3143.9700000000012</v>
      </c>
      <c r="J16" s="18">
        <f t="shared" si="1"/>
        <v>4993.9700000000012</v>
      </c>
      <c r="K16" s="19">
        <f t="shared" si="2"/>
        <v>712.00000000000136</v>
      </c>
      <c r="L16" s="20">
        <f t="shared" si="3"/>
        <v>5.9316341463414628E-2</v>
      </c>
      <c r="M16" s="20">
        <f t="shared" si="4"/>
        <v>0.92331780487804871</v>
      </c>
      <c r="N16" s="20">
        <f t="shared" si="5"/>
        <v>0.87819585365853658</v>
      </c>
    </row>
    <row r="17" spans="1:15" s="9" customFormat="1" ht="16.5" customHeight="1" x14ac:dyDescent="0.2">
      <c r="A17" s="21"/>
      <c r="B17" s="22">
        <f t="shared" ref="B17:D17" si="6">SUM(B4:B16)</f>
        <v>898801.30999999994</v>
      </c>
      <c r="C17" s="22">
        <f t="shared" si="6"/>
        <v>20334.87</v>
      </c>
      <c r="D17" s="22">
        <f t="shared" si="6"/>
        <v>46781.020000000004</v>
      </c>
      <c r="E17" s="22">
        <f>SUM(E4:E16)</f>
        <v>965917.2</v>
      </c>
      <c r="F17" s="22">
        <f t="shared" ref="F17:K17" si="7">SUM(F4:F16)</f>
        <v>23522.74</v>
      </c>
      <c r="G17" s="22">
        <f t="shared" si="7"/>
        <v>848267.05000000016</v>
      </c>
      <c r="H17" s="22">
        <f t="shared" si="7"/>
        <v>844107.30000000016</v>
      </c>
      <c r="I17" s="23">
        <f t="shared" si="7"/>
        <v>117650.15</v>
      </c>
      <c r="J17" s="23">
        <f t="shared" si="7"/>
        <v>121809.9</v>
      </c>
      <c r="K17" s="23">
        <f t="shared" si="7"/>
        <v>94127.409999999974</v>
      </c>
      <c r="L17" s="24">
        <f t="shared" si="3"/>
        <v>2.4352749904443159E-2</v>
      </c>
      <c r="M17" s="24">
        <f t="shared" si="4"/>
        <v>0.87819851432400231</v>
      </c>
      <c r="N17" s="24">
        <f t="shared" si="5"/>
        <v>0.87389198577269378</v>
      </c>
      <c r="O17" s="25"/>
    </row>
    <row r="18" spans="1:15" s="9" customFormat="1" ht="20.25" customHeight="1" x14ac:dyDescent="0.2">
      <c r="A18" s="21" t="s">
        <v>192</v>
      </c>
      <c r="B18" s="22">
        <f>+cédula!E69</f>
        <v>898801.31</v>
      </c>
      <c r="C18" s="22">
        <f>+cédula!F69</f>
        <v>20334.87</v>
      </c>
      <c r="D18" s="22">
        <f>+cédula!G69</f>
        <v>46781.020000000004</v>
      </c>
      <c r="E18" s="22">
        <f>+cédula!H69</f>
        <v>965917.2</v>
      </c>
      <c r="F18" s="22">
        <f>+cédula!I69</f>
        <v>23522.74</v>
      </c>
      <c r="G18" s="22">
        <f>+cédula!J69</f>
        <v>848267.05</v>
      </c>
      <c r="H18" s="22">
        <f>+cédula!K69</f>
        <v>844107.3</v>
      </c>
      <c r="I18" s="22">
        <f>+cédula!L69</f>
        <v>117650.15</v>
      </c>
      <c r="J18" s="22">
        <f>+cédula!M69</f>
        <v>121809.9</v>
      </c>
      <c r="K18" s="22">
        <f>+cédula!N69</f>
        <v>94127.41</v>
      </c>
      <c r="L18" s="24">
        <f t="shared" si="3"/>
        <v>2.4352749904443159E-2</v>
      </c>
      <c r="M18" s="24">
        <f t="shared" si="4"/>
        <v>0.8781985143240022</v>
      </c>
      <c r="N18" s="24">
        <f t="shared" si="5"/>
        <v>0.87389198577269367</v>
      </c>
    </row>
    <row r="19" spans="1:15" ht="7.5" customHeight="1" x14ac:dyDescent="0.2"/>
    <row r="20" spans="1:15" s="28" customFormat="1" ht="16.5" customHeight="1" x14ac:dyDescent="0.2">
      <c r="A20" s="21" t="s">
        <v>193</v>
      </c>
      <c r="B20" s="21"/>
      <c r="C20" s="21"/>
      <c r="D20" s="21"/>
      <c r="E20" s="26">
        <f>SUM(E6:E16)</f>
        <v>148237.65</v>
      </c>
      <c r="F20" s="26">
        <f>SUM(F6:F16)</f>
        <v>9317.7699999999986</v>
      </c>
      <c r="G20" s="26">
        <f t="shared" ref="G20:K20" si="8">SUM(G6:G16)</f>
        <v>135841.96</v>
      </c>
      <c r="H20" s="26">
        <f t="shared" si="8"/>
        <v>133409.45000000001</v>
      </c>
      <c r="I20" s="27">
        <f>SUM(I6:I16)</f>
        <v>12395.689999999997</v>
      </c>
      <c r="J20" s="27">
        <f t="shared" si="8"/>
        <v>14828.199999999999</v>
      </c>
      <c r="K20" s="27">
        <f t="shared" si="8"/>
        <v>3077.9199999999969</v>
      </c>
      <c r="L20" s="24">
        <f>F20/E20</f>
        <v>6.2856973245325992E-2</v>
      </c>
      <c r="M20" s="24">
        <f>G20/E20</f>
        <v>0.91637961071293295</v>
      </c>
      <c r="N20" s="24">
        <f>H20/E20</f>
        <v>0.89997008182469174</v>
      </c>
    </row>
    <row r="21" spans="1:15" s="28" customFormat="1" ht="16.5" customHeight="1" x14ac:dyDescent="0.2">
      <c r="A21" s="21" t="s">
        <v>194</v>
      </c>
      <c r="B21" s="21"/>
      <c r="C21" s="21"/>
      <c r="D21" s="21"/>
      <c r="E21" s="26">
        <f>+E4+E5</f>
        <v>817679.55</v>
      </c>
      <c r="F21" s="26">
        <f t="shared" ref="F21:K21" si="9">+F4+F5</f>
        <v>14204.970000000001</v>
      </c>
      <c r="G21" s="26">
        <f t="shared" si="9"/>
        <v>712425.09000000008</v>
      </c>
      <c r="H21" s="26">
        <f t="shared" si="9"/>
        <v>710697.85000000009</v>
      </c>
      <c r="I21" s="27">
        <f t="shared" si="9"/>
        <v>105254.45999999999</v>
      </c>
      <c r="J21" s="27">
        <f t="shared" si="9"/>
        <v>106981.7</v>
      </c>
      <c r="K21" s="27">
        <f t="shared" si="9"/>
        <v>91049.489999999991</v>
      </c>
      <c r="L21" s="24">
        <f>F21/E21</f>
        <v>1.7372294562093427E-2</v>
      </c>
      <c r="M21" s="24">
        <f>G21/E21</f>
        <v>0.8712766388739942</v>
      </c>
      <c r="N21" s="24">
        <f>H21/E21</f>
        <v>0.86916427101546079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cédula</vt:lpstr>
      <vt:lpstr>devengado</vt:lpstr>
      <vt:lpstr>cédula!Área_de_impresión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Diego Francisco Salazar Jara</cp:lastModifiedBy>
  <cp:revision>1</cp:revision>
  <dcterms:modified xsi:type="dcterms:W3CDTF">2022-03-24T14:48:29Z</dcterms:modified>
  <cp:category/>
</cp:coreProperties>
</file>